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 с зарплатой" sheetId="1" state="visible" r:id="rId4"/>
    <sheet name="ФОТ 2026" sheetId="2" state="visible" r:id="rId5"/>
  </sheets>
  <externalReferences>
    <externalReference r:id="rId1"/>
    <externalReference r:id="rId2"/>
    <externalReference r:id="rId3"/>
  </externalReferences>
  <definedNames>
    <definedName name="_xlnm._FilterDatabase" localSheetId="0" hidden="1">'[1]2023 ОБ'!#REF!</definedName>
    <definedName name="Print_Titles" localSheetId="0" hidden="0">'2026 с зарплатой'!$B:$B</definedName>
    <definedName name="_xlnm.Print_Area" localSheetId="0" hidden="0">'2026 с зарплатой'!$A$1:$I$76</definedName>
  </definedNames>
  <calcPr/>
</workbook>
</file>

<file path=xl/sharedStrings.xml><?xml version="1.0" encoding="utf-8"?>
<sst xmlns="http://schemas.openxmlformats.org/spreadsheetml/2006/main" count="108" uniqueCount="108">
  <si>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</si>
  <si>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2026 год</t>
  </si>
  <si>
    <r>
      <t xml:space="preserve">Наименование главного распорядителя бюджетных средств: </t>
    </r>
    <r>
      <rPr>
        <u val="single"/>
        <sz val="12"/>
        <rFont val="Times New Roman"/>
      </rPr>
      <t xml:space="preserve">Министерство труда и социального развития Новосибирской области</t>
    </r>
  </si>
  <si>
    <r>
      <t xml:space="preserve">Тип бюджетного обязательства:   </t>
    </r>
    <r>
      <rPr>
        <u val="single"/>
        <sz val="12"/>
        <rFont val="Times New Roman"/>
      </rPr>
      <t xml:space="preserve">действующее </t>
    </r>
  </si>
  <si>
    <r>
      <rPr>
        <sz val="12"/>
        <rFont val="Times New Roman"/>
      </rPr>
      <t xml:space="preserve">Наименование межбюджетного трансферта:</t>
    </r>
    <r>
      <rPr>
        <u val="single"/>
        <sz val="12"/>
        <rFont val="Times New Roman"/>
      </rPr>
      <t xml:space="preserve"> Единовременная выплата на приобретение в собственность жилого помещения детям-сиротам и детям, оставшимся без попечения родителей, лицам из их числа</t>
    </r>
  </si>
  <si>
    <r>
      <t xml:space="preserve">Реквизиты НПА, утверждающего методику расчета: </t>
    </r>
    <r>
      <rPr>
        <u val="single"/>
        <sz val="12"/>
        <rFont val="Times New Roman"/>
      </rPr>
      <t xml:space="preserve">Закон Новосибирской области от 10.12.2013 № 411-ОЗ</t>
    </r>
  </si>
  <si>
    <t xml:space="preserve">Коды бюджетной классифкации по трансферту: 023 1004  28.3.02.71259 530 </t>
  </si>
  <si>
    <r>
      <t xml:space="preserve">Расчетная таблица по межбюджетным трансфертам: </t>
    </r>
    <r>
      <rPr>
        <u val="single"/>
        <sz val="12"/>
        <rFont val="Times New Roman"/>
      </rPr>
      <t xml:space="preserve">расчетные поля в зависимости от методики</t>
    </r>
  </si>
  <si>
    <t xml:space="preserve">Наименование муниципального образования</t>
  </si>
  <si>
    <t xml:space="preserve">Численность граждан, которым будет предоставлена единовременная выплата в 2026 году, в порядке очередности, чел.</t>
  </si>
  <si>
    <t xml:space="preserve">Социальная норма предоставления площади жилого помещения на 1 чел, кв. м.</t>
  </si>
  <si>
    <t xml:space="preserve">СПРАВОЧНО:
Стоимость кв. метра по Новосибирской области (Приказ Минстроя России от 02.07.2025 № 394), рублей</t>
  </si>
  <si>
    <t xml:space="preserve">Стоимость 1 квадратного метра жилого помещения на приобретение в Новосибирской области (Приказ минстроя НСО от 08.07.2025 № 93-НПА), рублей</t>
  </si>
  <si>
    <t xml:space="preserve">Потребность на единовременную выплату, тыс. рублей
</t>
  </si>
  <si>
    <t xml:space="preserve">Организация и осуществление деятельности по предоставлению единовременной выплаты в  2026 году</t>
  </si>
  <si>
    <t xml:space="preserve">ИТОГО по субвенции, тыс. рублей
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</si>
  <si>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</si>
  <si>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</si>
  <si>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</si>
  <si>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Венгеровский район</t>
  </si>
  <si>
    <t xml:space="preserve">Доволенский район</t>
  </si>
  <si>
    <t xml:space="preserve">Здвинский район</t>
  </si>
  <si>
    <t xml:space="preserve">Искитимский район</t>
  </si>
  <si>
    <t xml:space="preserve">Карасукский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</si>
  <si>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</si>
  <si>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</si>
  <si>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</si>
  <si>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</si>
  <si>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</si>
  <si>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</si>
  <si>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</si>
  <si>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</si>
  <si>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округ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</si>
  <si>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</si>
  <si>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</si>
  <si>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</si>
  <si>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Северный район</t>
  </si>
  <si>
    <t xml:space="preserve">Сузунский район</t>
  </si>
  <si>
    <t xml:space="preserve">Татарский округ</t>
  </si>
  <si>
    <t xml:space="preserve">Тогучинский район</t>
  </si>
  <si>
    <t xml:space="preserve">Убинский район</t>
  </si>
  <si>
    <t xml:space="preserve">Усть-Тарский район</t>
  </si>
  <si>
    <t xml:space="preserve">Чановский район</t>
  </si>
  <si>
    <t xml:space="preserve">Черепановский район</t>
  </si>
  <si>
    <t xml:space="preserve">Чистоозерный район</t>
  </si>
  <si>
    <t xml:space="preserve">Чулымский район</t>
  </si>
  <si>
    <t xml:space="preserve">г. Бердск</t>
  </si>
  <si>
    <t xml:space="preserve">г Искитим</t>
  </si>
  <si>
    <t xml:space="preserve">р.п. Кольцово</t>
  </si>
  <si>
    <t xml:space="preserve">г. Обь</t>
  </si>
  <si>
    <t xml:space="preserve">всего по области  </t>
  </si>
  <si>
    <t xml:space="preserve">г. Новосибирск</t>
  </si>
  <si>
    <t>Итого</t>
  </si>
  <si>
    <t xml:space="preserve">Первый заместитель министра</t>
  </si>
  <si>
    <t xml:space="preserve">Е.М. Москалева</t>
  </si>
  <si>
    <t>(подпись)</t>
  </si>
  <si>
    <t xml:space="preserve">Доведенные ПОБА</t>
  </si>
  <si>
    <t xml:space="preserve">БА проект закона</t>
  </si>
  <si>
    <t xml:space="preserve">дельта </t>
  </si>
  <si>
    <t xml:space="preserve">Расчет затрат на организацию и осуществление единовременной выплаты на приобретение в собственность жилого помещения детям-сиротам и детям, оставшимся без попечения родителей, лицам из их числа</t>
  </si>
  <si>
    <t xml:space="preserve">Численность граждан, которым будут предоставлены жилые помещения в 2026 году, в порядке очередности, чел.</t>
  </si>
  <si>
    <t xml:space="preserve">Фонд оплаты труда с начислениями, тыс. руб.</t>
  </si>
  <si>
    <t xml:space="preserve">Материальные затраты, тыс. рублей </t>
  </si>
  <si>
    <t xml:space="preserve">Итого ФОТ с матзатратами, тыс. руб.</t>
  </si>
  <si>
    <t>гр.1</t>
  </si>
  <si>
    <t>гр.2</t>
  </si>
  <si>
    <t>гр.3</t>
  </si>
  <si>
    <t>гр.4=гр.3*0,25</t>
  </si>
  <si>
    <t>гр.5=гр.3+гр.4</t>
  </si>
  <si>
    <t>гр.6=0,0038*гр.5*гр.2</t>
  </si>
  <si>
    <t>Баганский</t>
  </si>
  <si>
    <t xml:space="preserve">Барабинский </t>
  </si>
  <si>
    <t xml:space="preserve">Болотнинский  </t>
  </si>
  <si>
    <t xml:space="preserve">Венгеровский  </t>
  </si>
  <si>
    <t xml:space="preserve">Доволенский   </t>
  </si>
  <si>
    <t xml:space="preserve">Здвинский   </t>
  </si>
  <si>
    <t xml:space="preserve">Искитимский </t>
  </si>
  <si>
    <t xml:space="preserve">Карасукский </t>
  </si>
  <si>
    <t xml:space="preserve">Каргатский </t>
  </si>
  <si>
    <t xml:space="preserve">Колыванский </t>
  </si>
  <si>
    <t xml:space="preserve">Коченевский </t>
  </si>
  <si>
    <t xml:space="preserve">Кочковский    </t>
  </si>
  <si>
    <t xml:space="preserve">Краснозерский </t>
  </si>
  <si>
    <t xml:space="preserve">Куйбышевский </t>
  </si>
  <si>
    <t xml:space="preserve">Купинский </t>
  </si>
  <si>
    <t xml:space="preserve">Кыштовский   </t>
  </si>
  <si>
    <t xml:space="preserve">Маслянинский  </t>
  </si>
  <si>
    <t xml:space="preserve">Мошковский </t>
  </si>
  <si>
    <t xml:space="preserve">Новосибирский </t>
  </si>
  <si>
    <t xml:space="preserve">Ордынский </t>
  </si>
  <si>
    <t xml:space="preserve">Северный   </t>
  </si>
  <si>
    <t xml:space="preserve">Сузунский </t>
  </si>
  <si>
    <t xml:space="preserve">Татарский </t>
  </si>
  <si>
    <t xml:space="preserve">Тогучинский </t>
  </si>
  <si>
    <t xml:space="preserve">Убинский   </t>
  </si>
  <si>
    <t xml:space="preserve">Усть-Таркский   </t>
  </si>
  <si>
    <t xml:space="preserve">Чановский </t>
  </si>
  <si>
    <t xml:space="preserve">Черепановский </t>
  </si>
  <si>
    <t xml:space="preserve">Чистоозерный   </t>
  </si>
  <si>
    <t xml:space="preserve">Чулымский </t>
  </si>
  <si>
    <t>г.Бердск</t>
  </si>
  <si>
    <t xml:space="preserve">г. Искитим</t>
  </si>
  <si>
    <t>р.п.Кольцово</t>
  </si>
  <si>
    <t xml:space="preserve">г. Оби</t>
  </si>
  <si>
    <t xml:space="preserve">Итого по области</t>
  </si>
  <si>
    <t>ИТОГО</t>
  </si>
  <si>
    <t xml:space="preserve">Заместитель начальника управления - начальник отдела экономического анализа и финансового планирования</t>
  </si>
  <si>
    <t xml:space="preserve">А.В. Медведев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</si>
</sst>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_-* #,##0.00_р_._-;\-* #,##0.00_р_._-;_-* &quot;-&quot;??_р_._-;_-@_-"/>
    <numFmt numFmtId="161" formatCode="#,##0.0_ ;\-#,##0.0\ "/>
    <numFmt numFmtId="162" formatCode="#,##0.0"/>
    <numFmt numFmtId="163" formatCode="&quot;&quot;#,##0.0;[Red]\-#,##0.0"/>
  </numFmts>
  <fonts count="25">
    <font>
      <sz val="10.000000"/>
      <color theme="1"/>
      <name val="Arial Cyr"/>
    </font>
    <font>
      <sz val="11.000000"/>
      <color theme="1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10.000000"/>
      <name val="Arial Cyr"/>
    </font>
    <font>
      <sz val="10.000000"/>
      <color theme="1"/>
      <name val="Times New Roman"/>
    </font>
    <font>
      <sz val="10.000000"/>
      <name val="Times New Roman"/>
    </font>
    <font>
      <b/>
      <sz val="14.000000"/>
      <name val="Times New Roman"/>
    </font>
    <font>
      <sz val="14.000000"/>
      <name val="Times New Roman"/>
    </font>
    <font>
      <b/>
      <sz val="12.000000"/>
      <name val="Times New Roman"/>
    </font>
    <font>
      <b/>
      <u/>
      <sz val="12.000000"/>
      <name val="Times New Roman"/>
    </font>
    <font>
      <sz val="12.000000"/>
      <name val="Times New Roman"/>
    </font>
    <font>
      <u/>
      <sz val="12.000000"/>
      <name val="Times New Roman"/>
    </font>
    <font>
      <b/>
      <i/>
      <sz val="12.000000"/>
      <name val="Times New Roman"/>
    </font>
    <font>
      <i/>
      <sz val="12.000000"/>
      <name val="Times New Roman"/>
    </font>
    <font>
      <sz val="11.000000"/>
      <name val="Times New Roman"/>
    </font>
    <font>
      <b/>
      <sz val="10.000000"/>
      <name val="Times New Roman"/>
    </font>
    <font>
      <b/>
      <sz val="11.000000"/>
      <name val="Times New Roman"/>
    </font>
    <font>
      <sz val="9.000000"/>
      <name val="Times New Roman"/>
    </font>
    <font>
      <b/>
      <sz val="11.000000"/>
      <color theme="1"/>
      <name val="Times New Roman"/>
    </font>
    <font>
      <b/>
      <u/>
      <sz val="10.000000"/>
      <color theme="1"/>
      <name val="Times New Roman"/>
    </font>
    <font>
      <sz val="12.000000"/>
      <color theme="1"/>
      <name val="Times New Roman"/>
    </font>
    <font>
      <b/>
      <sz val="12.000000"/>
      <color theme="1"/>
      <name val="Times New Roman"/>
    </font>
    <font>
      <sz val="9.000000"/>
      <name val="Arial Cyr"/>
    </font>
    <font>
      <sz val="14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</fills>
  <borders count="1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auto="1"/>
      </top>
      <bottom style="thin">
        <color theme="1"/>
      </bottom>
      <diagonal style="none"/>
    </border>
  </borders>
  <cellStyleXfs count="7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160" applyNumberFormat="1" applyFont="0" applyFill="0" applyBorder="0" applyProtection="0"/>
  </cellStyleXfs>
  <cellXfs count="101">
    <xf fontId="0" fillId="0" borderId="0" numFmtId="0" xfId="0"/>
    <xf fontId="5" fillId="0" borderId="0" numFmtId="0" xfId="0" applyFont="1"/>
    <xf fontId="5" fillId="2" borderId="0" numFmtId="0" xfId="0" applyFont="1" applyFill="1"/>
    <xf fontId="6" fillId="2" borderId="0" numFmtId="0" xfId="0" applyFont="1" applyFill="1"/>
    <xf fontId="7" fillId="2" borderId="0" numFmtId="0" xfId="0" applyFont="1" applyFill="1" applyAlignment="1">
      <alignment horizontal="center" wrapText="1"/>
    </xf>
    <xf fontId="8" fillId="2" borderId="0" numFmtId="0" xfId="0" applyFont="1" applyFill="1" applyAlignment="1">
      <alignment horizontal="center" wrapText="1"/>
    </xf>
    <xf fontId="8" fillId="2" borderId="0" numFmtId="0" xfId="0" applyFont="1" applyFill="1" applyAlignment="1">
      <alignment horizontal="center" vertical="center" wrapText="1"/>
    </xf>
    <xf fontId="9" fillId="2" borderId="0" numFmtId="0" xfId="0" applyFont="1" applyFill="1" applyAlignment="1">
      <alignment horizontal="center" vertical="center" wrapText="1"/>
    </xf>
    <xf fontId="10" fillId="2" borderId="0" numFmtId="0" xfId="0" applyFont="1" applyFill="1" applyAlignment="1">
      <alignment horizontal="center" vertical="center" wrapText="1"/>
    </xf>
    <xf fontId="11" fillId="2" borderId="0" numFmtId="0" xfId="0" applyFont="1" applyFill="1"/>
    <xf fontId="12" fillId="2" borderId="0" numFmtId="0" xfId="0" applyFont="1" applyFill="1" applyAlignment="1">
      <alignment horizontal="center" vertical="center"/>
    </xf>
    <xf fontId="10" fillId="2" borderId="0" numFmtId="0" xfId="0" applyFont="1" applyFill="1" applyAlignment="1">
      <alignment horizontal="center" vertical="center"/>
    </xf>
    <xf fontId="11" fillId="2" borderId="0" numFmtId="0" xfId="0" applyFont="1" applyFill="1" applyAlignment="1">
      <alignment horizontal="left" vertical="top" wrapText="1"/>
    </xf>
    <xf fontId="11" fillId="2" borderId="0" numFmtId="0" xfId="0" applyFont="1" applyFill="1" applyAlignment="1">
      <alignment horizontal="left" vertical="top"/>
    </xf>
    <xf fontId="13" fillId="2" borderId="0" numFmtId="0" xfId="0" applyFont="1" applyFill="1" applyAlignment="1">
      <alignment horizontal="center" vertical="center" wrapText="1"/>
    </xf>
    <xf fontId="14" fillId="2" borderId="0" numFmtId="0" xfId="0" applyFont="1" applyFill="1" applyAlignment="1">
      <alignment horizontal="center" vertical="center" wrapText="1"/>
    </xf>
    <xf fontId="14" fillId="2" borderId="1" numFmtId="0" xfId="0" applyFont="1" applyFill="1" applyBorder="1" applyAlignment="1">
      <alignment horizontal="center" vertical="center" wrapText="1"/>
    </xf>
    <xf fontId="15" fillId="2" borderId="2" numFmtId="0" xfId="0" applyFont="1" applyFill="1" applyBorder="1" applyAlignment="1">
      <alignment horizontal="center" vertical="center" wrapText="1"/>
    </xf>
    <xf fontId="15" fillId="2" borderId="3" numFmtId="0" xfId="0" applyFont="1" applyFill="1" applyBorder="1" applyAlignment="1">
      <alignment horizontal="center" vertical="center" wrapText="1"/>
    </xf>
    <xf fontId="15" fillId="2" borderId="0" numFmtId="0" xfId="0" applyFont="1" applyFill="1" applyAlignment="1">
      <alignment horizontal="center" vertical="center" wrapText="1"/>
    </xf>
    <xf fontId="15" fillId="2" borderId="4" numFmtId="0" xfId="0" applyFont="1" applyFill="1" applyBorder="1" applyAlignment="1">
      <alignment horizontal="center" vertical="center" wrapText="1"/>
    </xf>
    <xf fontId="15" fillId="2" borderId="5" numFmtId="0" xfId="0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6" fillId="2" borderId="3" numFmtId="0" xfId="0" applyFont="1" applyFill="1" applyBorder="1" applyAlignment="1">
      <alignment horizontal="center" vertical="center" wrapText="1"/>
    </xf>
    <xf fontId="15" fillId="2" borderId="6" numFmtId="0" xfId="0" applyFont="1" applyFill="1" applyBorder="1"/>
    <xf fontId="15" fillId="2" borderId="7" numFmtId="3" xfId="0" applyNumberFormat="1" applyFont="1" applyFill="1" applyBorder="1" applyAlignment="1">
      <alignment horizontal="center" wrapText="1"/>
    </xf>
    <xf fontId="15" fillId="2" borderId="2" numFmtId="3" xfId="0" applyNumberFormat="1" applyFont="1" applyFill="1" applyBorder="1" applyAlignment="1">
      <alignment horizontal="center"/>
    </xf>
    <xf fontId="15" fillId="2" borderId="2" numFmtId="161" xfId="0" applyNumberFormat="1" applyFont="1" applyFill="1" applyBorder="1" applyAlignment="1">
      <alignment horizontal="center"/>
    </xf>
    <xf fontId="15" fillId="2" borderId="2" numFmtId="0" xfId="0" applyFont="1" applyFill="1" applyBorder="1"/>
    <xf fontId="0" fillId="2" borderId="0" numFmtId="3" xfId="0" applyNumberFormat="1" applyFill="1" applyAlignment="1">
      <alignment horizontal="center" vertical="center" wrapText="1"/>
    </xf>
    <xf fontId="1" fillId="2" borderId="2" numFmtId="0" xfId="0" applyFont="1" applyFill="1" applyBorder="1" applyAlignment="1">
      <alignment horizontal="center" vertical="center" wrapText="1"/>
    </xf>
    <xf fontId="15" fillId="2" borderId="0" numFmtId="161" xfId="0" applyNumberFormat="1" applyFont="1" applyFill="1" applyAlignment="1">
      <alignment horizontal="center"/>
    </xf>
    <xf fontId="5" fillId="2" borderId="2" numFmtId="0" xfId="0" applyFont="1" applyFill="1" applyBorder="1" applyAlignment="1">
      <alignment horizontal="center" vertical="center" wrapText="1"/>
    </xf>
    <xf fontId="16" fillId="0" borderId="0" numFmtId="0" xfId="0" applyFont="1"/>
    <xf fontId="17" fillId="2" borderId="2" numFmtId="0" xfId="0" applyFont="1" applyFill="1" applyBorder="1" applyAlignment="1">
      <alignment horizontal="center" vertical="center"/>
    </xf>
    <xf fontId="17" fillId="2" borderId="2" numFmtId="0" xfId="0" applyFont="1" applyFill="1" applyBorder="1" applyAlignment="1">
      <alignment horizontal="center"/>
    </xf>
    <xf fontId="16" fillId="2" borderId="2" numFmtId="0" xfId="0" applyFont="1" applyFill="1" applyBorder="1" applyAlignment="1">
      <alignment horizontal="center"/>
    </xf>
    <xf fontId="17" fillId="2" borderId="2" numFmtId="161" xfId="0" applyNumberFormat="1" applyFont="1" applyFill="1" applyBorder="1" applyAlignment="1">
      <alignment horizontal="center"/>
    </xf>
    <xf fontId="15" fillId="2" borderId="2" numFmtId="0" xfId="0" applyFont="1" applyFill="1" applyBorder="1" applyAlignment="1">
      <alignment horizontal="center"/>
    </xf>
    <xf fontId="15" fillId="2" borderId="0" numFmtId="3" xfId="0" applyNumberFormat="1" applyFont="1" applyFill="1" applyAlignment="1">
      <alignment horizontal="center"/>
    </xf>
    <xf fontId="17" fillId="2" borderId="2" numFmtId="3" xfId="0" applyNumberFormat="1" applyFont="1" applyFill="1" applyBorder="1" applyAlignment="1">
      <alignment horizontal="center"/>
    </xf>
    <xf fontId="17" fillId="2" borderId="0" numFmtId="0" xfId="0" applyFont="1" applyFill="1" applyAlignment="1">
      <alignment horizontal="center"/>
    </xf>
    <xf fontId="17" fillId="2" borderId="0" numFmtId="3" xfId="0" applyNumberFormat="1" applyFont="1" applyFill="1" applyAlignment="1">
      <alignment horizontal="center"/>
    </xf>
    <xf fontId="17" fillId="2" borderId="0" numFmtId="162" xfId="0" applyNumberFormat="1" applyFont="1" applyFill="1" applyAlignment="1">
      <alignment horizontal="center"/>
    </xf>
    <xf fontId="15" fillId="2" borderId="0" numFmtId="162" xfId="0" applyNumberFormat="1" applyFont="1" applyFill="1" applyAlignment="1">
      <alignment horizontal="center"/>
    </xf>
    <xf fontId="18" fillId="2" borderId="0" numFmtId="0" xfId="0" applyFont="1" applyFill="1" applyAlignment="1">
      <alignment horizontal="center"/>
    </xf>
    <xf fontId="18" fillId="0" borderId="0" numFmtId="0" xfId="0" applyFont="1"/>
    <xf fontId="8" fillId="2" borderId="0" numFmtId="0" xfId="0" applyFont="1" applyFill="1"/>
    <xf fontId="18" fillId="2" borderId="0" numFmtId="0" xfId="0" applyFont="1" applyFill="1"/>
    <xf fontId="18" fillId="2" borderId="8" numFmtId="0" xfId="0" applyFont="1" applyFill="1" applyBorder="1" applyAlignment="1">
      <alignment horizontal="center"/>
    </xf>
    <xf fontId="8" fillId="2" borderId="0" numFmtId="0" xfId="0" applyFont="1" applyFill="1" applyAlignment="1">
      <alignment horizontal="right"/>
    </xf>
    <xf fontId="18" fillId="2" borderId="0" numFmtId="0" xfId="0" applyFont="1" applyFill="1" applyAlignment="1">
      <alignment horizontal="right"/>
    </xf>
    <xf fontId="6" fillId="2" borderId="0" numFmtId="0" xfId="0" applyFont="1" applyFill="1" applyAlignment="1">
      <alignment horizontal="right"/>
    </xf>
    <xf fontId="19" fillId="2" borderId="2" numFmtId="162" xfId="0" applyNumberFormat="1" applyFont="1" applyFill="1" applyBorder="1" applyAlignment="1">
      <alignment vertical="center" wrapText="1"/>
    </xf>
    <xf fontId="9" fillId="2" borderId="9" numFmtId="163" xfId="5" applyNumberFormat="1" applyFont="1" applyFill="1" applyBorder="1" applyAlignment="1">
      <alignment horizontal="right" vertical="top" wrapText="1"/>
    </xf>
    <xf fontId="11" fillId="2" borderId="0" numFmtId="163" xfId="5" applyNumberFormat="1" applyFont="1" applyFill="1" applyAlignment="1">
      <alignment horizontal="center" vertical="top" wrapText="1"/>
    </xf>
    <xf fontId="15" fillId="2" borderId="0" numFmtId="162" xfId="0" applyNumberFormat="1" applyFont="1" applyFill="1" applyAlignment="1">
      <alignment horizontal="center" vertical="center"/>
    </xf>
    <xf fontId="0" fillId="2" borderId="0" numFmtId="0" xfId="0" applyFill="1"/>
    <xf fontId="9" fillId="3" borderId="0" numFmtId="0" xfId="0" applyFont="1" applyFill="1" applyAlignment="1">
      <alignment horizontal="center" vertical="center" wrapText="1"/>
    </xf>
    <xf fontId="0" fillId="3" borderId="0" numFmtId="0" xfId="0" applyFill="1"/>
    <xf fontId="20" fillId="2" borderId="0" numFmtId="0" xfId="0" applyFont="1" applyFill="1" applyAlignment="1">
      <alignment horizontal="right"/>
    </xf>
    <xf fontId="1" fillId="3" borderId="1" numFmtId="0" xfId="0" applyFont="1" applyFill="1" applyBorder="1"/>
    <xf fontId="1" fillId="2" borderId="1" numFmtId="0" xfId="0" applyFont="1" applyFill="1" applyBorder="1"/>
    <xf fontId="21" fillId="3" borderId="3" numFmtId="0" xfId="0" applyFont="1" applyFill="1" applyBorder="1" applyAlignment="1">
      <alignment horizontal="center" vertical="center" wrapText="1"/>
    </xf>
    <xf fontId="21" fillId="2" borderId="3" numFmtId="0" xfId="0" applyFont="1" applyFill="1" applyBorder="1" applyAlignment="1">
      <alignment horizontal="center" vertical="center" wrapText="1"/>
    </xf>
    <xf fontId="21" fillId="2" borderId="10" numFmtId="0" xfId="0" applyFont="1" applyFill="1" applyBorder="1" applyAlignment="1">
      <alignment horizontal="center" vertical="center" wrapText="1"/>
    </xf>
    <xf fontId="21" fillId="2" borderId="11" numFmtId="0" xfId="0" applyFont="1" applyFill="1" applyBorder="1" applyAlignment="1">
      <alignment horizontal="center" vertical="center" wrapText="1"/>
    </xf>
    <xf fontId="21" fillId="3" borderId="5" numFmtId="0" xfId="0" applyFont="1" applyFill="1" applyBorder="1" applyAlignment="1">
      <alignment horizontal="center" vertical="center" wrapText="1"/>
    </xf>
    <xf fontId="21" fillId="2" borderId="5" numFmtId="0" xfId="0" applyFont="1" applyFill="1" applyBorder="1" applyAlignment="1">
      <alignment horizontal="center" vertical="center" wrapText="1"/>
    </xf>
    <xf fontId="21" fillId="2" borderId="12" numFmtId="0" xfId="0" applyFont="1" applyFill="1" applyBorder="1" applyAlignment="1">
      <alignment horizontal="center" vertical="center" wrapText="1"/>
    </xf>
    <xf fontId="21" fillId="2" borderId="13" numFmtId="0" xfId="0" applyFont="1" applyFill="1" applyBorder="1" applyAlignment="1">
      <alignment horizontal="center" vertical="center" wrapText="1"/>
    </xf>
    <xf fontId="5" fillId="3" borderId="2" numFmtId="0" xfId="0" applyFont="1" applyFill="1" applyBorder="1" applyAlignment="1">
      <alignment horizontal="center" vertical="top" wrapText="1"/>
    </xf>
    <xf fontId="5" fillId="2" borderId="2" numFmtId="0" xfId="0" applyFont="1" applyFill="1" applyBorder="1" applyAlignment="1">
      <alignment horizontal="center" vertical="top" wrapText="1"/>
    </xf>
    <xf fontId="5" fillId="2" borderId="6" numFmtId="0" xfId="0" applyFont="1" applyFill="1" applyBorder="1" applyAlignment="1">
      <alignment horizontal="center" vertical="top" wrapText="1"/>
    </xf>
    <xf fontId="5" fillId="2" borderId="14" numFmtId="0" xfId="0" applyFont="1" applyFill="1" applyBorder="1" applyAlignment="1">
      <alignment horizontal="center" vertical="top" wrapText="1"/>
    </xf>
    <xf fontId="11" fillId="3" borderId="6" numFmtId="0" xfId="0" applyFont="1" applyFill="1" applyBorder="1" applyAlignment="1">
      <alignment horizontal="left"/>
    </xf>
    <xf fontId="21" fillId="2" borderId="2" numFmtId="162" xfId="0" applyNumberFormat="1" applyFont="1" applyFill="1" applyBorder="1" applyAlignment="1">
      <alignment horizontal="center" wrapText="1"/>
    </xf>
    <xf fontId="21" fillId="2" borderId="6" numFmtId="162" xfId="0" applyNumberFormat="1" applyFont="1" applyFill="1" applyBorder="1" applyAlignment="1">
      <alignment horizontal="center" wrapText="1"/>
    </xf>
    <xf fontId="21" fillId="2" borderId="14" numFmtId="162" xfId="0" applyNumberFormat="1" applyFont="1" applyFill="1" applyBorder="1" applyAlignment="1">
      <alignment horizontal="center" wrapText="1"/>
    </xf>
    <xf fontId="11" fillId="3" borderId="2" numFmtId="0" xfId="0" applyFont="1" applyFill="1" applyBorder="1" applyAlignment="1">
      <alignment horizontal="left"/>
    </xf>
    <xf fontId="0" fillId="2" borderId="15" numFmtId="3" xfId="0" applyNumberFormat="1" applyFill="1" applyBorder="1" applyAlignment="1">
      <alignment horizontal="center" vertical="center" wrapText="1"/>
    </xf>
    <xf fontId="22" fillId="3" borderId="2" numFmtId="0" xfId="0" applyFont="1" applyFill="1" applyBorder="1" applyAlignment="1">
      <alignment horizontal="left"/>
    </xf>
    <xf fontId="22" fillId="2" borderId="2" numFmtId="3" xfId="0" applyNumberFormat="1" applyFont="1" applyFill="1" applyBorder="1" applyAlignment="1">
      <alignment horizontal="center"/>
    </xf>
    <xf fontId="22" fillId="2" borderId="2" numFmtId="162" xfId="0" applyNumberFormat="1" applyFont="1" applyFill="1" applyBorder="1" applyAlignment="1">
      <alignment horizontal="center"/>
    </xf>
    <xf fontId="22" fillId="2" borderId="6" numFmtId="162" xfId="0" applyNumberFormat="1" applyFont="1" applyFill="1" applyBorder="1" applyAlignment="1">
      <alignment horizontal="center"/>
    </xf>
    <xf fontId="22" fillId="2" borderId="14" numFmtId="162" xfId="0" applyNumberFormat="1" applyFont="1" applyFill="1" applyBorder="1" applyAlignment="1">
      <alignment horizontal="center" wrapText="1"/>
    </xf>
    <xf fontId="21" fillId="2" borderId="2" numFmtId="3" xfId="0" applyNumberFormat="1" applyFont="1" applyFill="1" applyBorder="1" applyAlignment="1">
      <alignment horizontal="center"/>
    </xf>
    <xf fontId="21" fillId="2" borderId="0" numFmtId="162" xfId="0" applyNumberFormat="1" applyFont="1" applyFill="1" applyAlignment="1">
      <alignment horizontal="center" wrapText="1"/>
    </xf>
    <xf fontId="21" fillId="2" borderId="16" numFmtId="162" xfId="0" applyNumberFormat="1" applyFont="1" applyFill="1" applyBorder="1" applyAlignment="1">
      <alignment horizontal="center" wrapText="1"/>
    </xf>
    <xf fontId="22" fillId="2" borderId="2" numFmtId="1" xfId="0" applyNumberFormat="1" applyFont="1" applyFill="1" applyBorder="1" applyAlignment="1">
      <alignment horizontal="center"/>
    </xf>
    <xf fontId="22" fillId="2" borderId="17" numFmtId="162" xfId="0" applyNumberFormat="1" applyFont="1" applyFill="1" applyBorder="1" applyAlignment="1">
      <alignment horizontal="center" wrapText="1"/>
    </xf>
    <xf fontId="0" fillId="2" borderId="0" numFmtId="162" xfId="0" applyNumberFormat="1" applyFill="1"/>
    <xf fontId="0" fillId="2" borderId="0" numFmtId="0" xfId="0" applyFill="1" applyAlignment="1">
      <alignment horizontal="center"/>
    </xf>
    <xf fontId="8" fillId="0" borderId="0" numFmtId="0" xfId="0" applyFont="1" applyAlignment="1">
      <alignment horizontal="left" wrapText="1"/>
    </xf>
    <xf fontId="0" fillId="0" borderId="0" numFmtId="0" xfId="0" applyAlignment="1">
      <alignment horizontal="center"/>
    </xf>
    <xf fontId="11" fillId="0" borderId="0" numFmtId="0" xfId="0" applyFont="1" applyAlignment="1">
      <alignment horizontal="center"/>
    </xf>
    <xf fontId="0" fillId="0" borderId="0" numFmtId="0" xfId="0">
      <protection hidden="0" locked="1"/>
    </xf>
    <xf fontId="23" fillId="0" borderId="0" numFmtId="0" xfId="0" applyFont="1"/>
    <xf fontId="8" fillId="0" borderId="0" numFmtId="0" xfId="0" applyFont="1" applyAlignment="1">
      <alignment wrapText="1"/>
    </xf>
    <xf fontId="24" fillId="3" borderId="8" numFmtId="0" xfId="0" applyFont="1" applyFill="1" applyBorder="1"/>
    <xf fontId="24" fillId="3" borderId="0" numFmtId="0" xfId="0" applyFont="1" applyFill="1"/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2.xml"/><Relationship  Id="rId4" Type="http://schemas.openxmlformats.org/officeDocument/2006/relationships/worksheet" Target="worksheets/sheet1.xml"/><Relationship  Id="rId3" Type="http://schemas.openxmlformats.org/officeDocument/2006/relationships/externalLink" Target="externalLinks/externalLink3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2023%20&#1054;&#1041;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2023%20&#1057;&#1086;&#1092;&#1080;&#1085;&#1072;&#1085;%20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2024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3 ОБ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3 Софинан 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2024"/>
    </sheetNames>
    <sheetDataSet>
      <sheetData sheetId="0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171C9"/>
    <outlinePr applyStyles="0" summaryBelow="1" summaryRight="1" showOutlineSymbols="1"/>
    <pageSetUpPr autoPageBreaks="1" fitToPage="1"/>
  </sheetPr>
  <sheetViews>
    <sheetView view="pageBreakPreview" zoomScale="100" workbookViewId="0">
      <selection activeCell="S11" activeCellId="0" sqref="S11"/>
    </sheetView>
  </sheetViews>
  <sheetFormatPr defaultRowHeight="12.75"/>
  <cols>
    <col customWidth="1" min="1" max="1" style="1" width="1.85546875"/>
    <col customWidth="1" min="2" max="2" style="2" width="32.28515625"/>
    <col customWidth="1" min="3" max="3" style="2" width="14.57421875"/>
    <col customWidth="1" min="4" max="4" style="2" width="16.42578125"/>
    <col customWidth="1" min="5" max="5" style="2" width="23.28515625"/>
    <col customWidth="1" min="6" max="6" style="2" width="25"/>
    <col customWidth="1" min="7" max="7" style="3" width="21.28515625"/>
    <col customWidth="1" min="8" max="9" style="2" width="19.57421875"/>
    <col min="10" max="16384" style="1" width="9.140625"/>
  </cols>
  <sheetData>
    <row r="1" ht="56.25" customHeight="1">
      <c r="B1" s="4" t="s">
        <v>0</v>
      </c>
      <c r="C1" s="4"/>
      <c r="D1" s="4"/>
      <c r="E1" s="4"/>
      <c r="F1" s="4"/>
      <c r="G1" s="5"/>
      <c r="H1" s="6"/>
      <c r="I1" s="6"/>
    </row>
    <row r="2" ht="24.75" customHeight="1">
      <c r="B2" s="7"/>
      <c r="C2" s="7"/>
      <c r="D2" s="8"/>
      <c r="E2" s="8"/>
      <c r="F2" s="9"/>
      <c r="G2" s="10"/>
      <c r="H2" s="2"/>
      <c r="I2" s="11" t="s">
        <v>1</v>
      </c>
    </row>
    <row r="3" ht="15">
      <c r="B3" s="9"/>
      <c r="C3" s="9"/>
      <c r="D3" s="9"/>
      <c r="E3" s="9"/>
      <c r="F3" s="9"/>
      <c r="G3" s="9"/>
      <c r="H3" s="9"/>
      <c r="I3" s="9"/>
    </row>
    <row r="4" ht="15.75" customHeight="1">
      <c r="B4" s="12" t="s">
        <v>2</v>
      </c>
      <c r="C4" s="12"/>
      <c r="D4" s="12"/>
      <c r="E4" s="12"/>
      <c r="F4" s="12"/>
      <c r="G4" s="12"/>
      <c r="H4" s="12"/>
      <c r="I4" s="12"/>
    </row>
    <row r="5" ht="15">
      <c r="B5" s="13" t="s">
        <v>3</v>
      </c>
      <c r="C5" s="13"/>
      <c r="D5" s="13"/>
      <c r="E5" s="13"/>
      <c r="F5" s="13"/>
      <c r="G5" s="13"/>
      <c r="H5" s="13"/>
      <c r="I5" s="13"/>
    </row>
    <row r="6" ht="33" customHeight="1">
      <c r="B6" s="12" t="s">
        <v>4</v>
      </c>
      <c r="C6" s="12"/>
      <c r="D6" s="12"/>
      <c r="E6" s="12"/>
      <c r="F6" s="12"/>
      <c r="G6" s="12"/>
      <c r="H6" s="12"/>
      <c r="I6" s="12"/>
    </row>
    <row r="7" ht="15">
      <c r="B7" s="13" t="s">
        <v>5</v>
      </c>
      <c r="C7" s="13"/>
      <c r="D7" s="13"/>
      <c r="E7" s="13"/>
      <c r="F7" s="13"/>
      <c r="G7" s="13"/>
      <c r="H7" s="13"/>
      <c r="I7" s="13"/>
    </row>
    <row r="8" ht="15">
      <c r="B8" s="9" t="s">
        <v>6</v>
      </c>
      <c r="C8" s="9"/>
      <c r="D8" s="9"/>
      <c r="E8" s="9"/>
      <c r="F8" s="9"/>
      <c r="G8" s="9"/>
      <c r="H8" s="9"/>
      <c r="I8" s="9"/>
    </row>
    <row r="9" ht="15">
      <c r="B9" s="9" t="s">
        <v>7</v>
      </c>
      <c r="C9" s="9"/>
      <c r="D9" s="9"/>
      <c r="E9" s="9"/>
      <c r="F9" s="9"/>
      <c r="G9" s="9"/>
      <c r="H9" s="9"/>
      <c r="I9" s="9"/>
    </row>
    <row r="10" ht="15" customHeight="1">
      <c r="B10" s="14"/>
      <c r="C10" s="14"/>
      <c r="D10" s="14"/>
      <c r="E10" s="14"/>
      <c r="F10" s="14"/>
      <c r="G10" s="15"/>
      <c r="H10" s="16"/>
      <c r="I10" s="16"/>
    </row>
    <row r="11" ht="41.25" customHeight="1">
      <c r="B11" s="17" t="s">
        <v>8</v>
      </c>
      <c r="C11" s="18" t="s">
        <v>9</v>
      </c>
      <c r="D11" s="17" t="s">
        <v>10</v>
      </c>
      <c r="E11" s="18" t="s">
        <v>11</v>
      </c>
      <c r="F11" s="18" t="s">
        <v>12</v>
      </c>
      <c r="G11" s="18" t="s">
        <v>13</v>
      </c>
      <c r="H11" s="18" t="s">
        <v>14</v>
      </c>
      <c r="I11" s="18" t="s">
        <v>15</v>
      </c>
    </row>
    <row r="12" ht="15" customHeight="1">
      <c r="B12" s="17"/>
      <c r="C12" s="19"/>
      <c r="D12" s="17"/>
      <c r="E12" s="20"/>
      <c r="F12" s="20"/>
      <c r="G12" s="20"/>
      <c r="H12" s="20"/>
      <c r="I12" s="20"/>
    </row>
    <row r="13" ht="150" customHeight="1">
      <c r="B13" s="17"/>
      <c r="C13" s="19"/>
      <c r="D13" s="17"/>
      <c r="E13" s="21"/>
      <c r="F13" s="21"/>
      <c r="G13" s="21"/>
      <c r="H13" s="21"/>
      <c r="I13" s="21"/>
    </row>
    <row r="14">
      <c r="B14" s="22">
        <v>1</v>
      </c>
      <c r="C14" s="23">
        <v>2</v>
      </c>
      <c r="D14" s="22">
        <v>3</v>
      </c>
      <c r="E14" s="22">
        <v>4</v>
      </c>
      <c r="F14" s="22">
        <v>5</v>
      </c>
      <c r="G14" s="22">
        <v>9</v>
      </c>
      <c r="H14" s="22">
        <v>10</v>
      </c>
      <c r="I14" s="22">
        <v>11</v>
      </c>
    </row>
    <row r="15" ht="18" customHeight="1">
      <c r="B15" s="24" t="s">
        <v>16</v>
      </c>
      <c r="C15" s="25">
        <v>0</v>
      </c>
      <c r="D15" s="26">
        <v>33</v>
      </c>
      <c r="E15" s="26">
        <v>117649</v>
      </c>
      <c r="F15" s="27">
        <v>117649</v>
      </c>
      <c r="G15" s="27">
        <f t="shared" ref="G15:G48" si="0">ROUNDUP(C15*D15*F15/1000,1)</f>
        <v>0</v>
      </c>
      <c r="H15" s="27">
        <f>'ФОТ 2026'!F7</f>
        <v>0</v>
      </c>
      <c r="I15" s="27">
        <f t="shared" ref="I15:I48" si="1">G15+H15</f>
        <v>0</v>
      </c>
    </row>
    <row r="16" ht="18" customHeight="1">
      <c r="B16" s="24" t="s">
        <v>17</v>
      </c>
      <c r="C16" s="25">
        <v>7</v>
      </c>
      <c r="D16" s="26">
        <v>33</v>
      </c>
      <c r="E16" s="26">
        <v>117649</v>
      </c>
      <c r="F16" s="27">
        <v>117649</v>
      </c>
      <c r="G16" s="27">
        <f t="shared" si="0"/>
        <v>27177</v>
      </c>
      <c r="H16" s="27">
        <f>'ФОТ 2026'!F8</f>
        <v>24.300000000000001</v>
      </c>
      <c r="I16" s="27">
        <f t="shared" si="1"/>
        <v>27201.299999999999</v>
      </c>
    </row>
    <row r="17" ht="18" customHeight="1">
      <c r="B17" s="24" t="s">
        <v>18</v>
      </c>
      <c r="C17" s="25">
        <v>0</v>
      </c>
      <c r="D17" s="26">
        <v>33</v>
      </c>
      <c r="E17" s="26">
        <v>117649</v>
      </c>
      <c r="F17" s="27">
        <v>117649</v>
      </c>
      <c r="G17" s="27">
        <f t="shared" si="0"/>
        <v>0</v>
      </c>
      <c r="H17" s="27">
        <f>'ФОТ 2026'!F9</f>
        <v>0</v>
      </c>
      <c r="I17" s="27">
        <f t="shared" si="1"/>
        <v>0</v>
      </c>
    </row>
    <row r="18" ht="18" customHeight="1">
      <c r="B18" s="24" t="s">
        <v>19</v>
      </c>
      <c r="C18" s="25">
        <v>9</v>
      </c>
      <c r="D18" s="26">
        <v>33</v>
      </c>
      <c r="E18" s="26">
        <v>117649</v>
      </c>
      <c r="F18" s="27">
        <v>117649</v>
      </c>
      <c r="G18" s="27">
        <f t="shared" si="0"/>
        <v>34941.800000000003</v>
      </c>
      <c r="H18" s="27">
        <f>'ФОТ 2026'!F10</f>
        <v>31.200000000000003</v>
      </c>
      <c r="I18" s="27">
        <f t="shared" si="1"/>
        <v>34973</v>
      </c>
    </row>
    <row r="19" ht="18" customHeight="1">
      <c r="B19" s="24" t="s">
        <v>20</v>
      </c>
      <c r="C19" s="25">
        <v>4</v>
      </c>
      <c r="D19" s="26">
        <v>33</v>
      </c>
      <c r="E19" s="26">
        <v>117649</v>
      </c>
      <c r="F19" s="27">
        <v>117649</v>
      </c>
      <c r="G19" s="27">
        <f t="shared" si="0"/>
        <v>15529.700000000001</v>
      </c>
      <c r="H19" s="27">
        <f>'ФОТ 2026'!F11</f>
        <v>13.9</v>
      </c>
      <c r="I19" s="27">
        <f t="shared" si="1"/>
        <v>15543.6</v>
      </c>
    </row>
    <row r="20" ht="18" customHeight="1">
      <c r="B20" s="24" t="s">
        <v>21</v>
      </c>
      <c r="C20" s="25">
        <v>5</v>
      </c>
      <c r="D20" s="26">
        <v>33</v>
      </c>
      <c r="E20" s="26">
        <v>117649</v>
      </c>
      <c r="F20" s="27">
        <v>117649</v>
      </c>
      <c r="G20" s="27">
        <f t="shared" si="0"/>
        <v>19412.100000000002</v>
      </c>
      <c r="H20" s="27">
        <f>'ФОТ 2026'!F12</f>
        <v>17.400000000000002</v>
      </c>
      <c r="I20" s="27">
        <f t="shared" si="1"/>
        <v>19429.500000000004</v>
      </c>
    </row>
    <row r="21" ht="18" customHeight="1">
      <c r="B21" s="24" t="s">
        <v>22</v>
      </c>
      <c r="C21" s="25">
        <v>1</v>
      </c>
      <c r="D21" s="26">
        <v>33</v>
      </c>
      <c r="E21" s="26">
        <v>117649</v>
      </c>
      <c r="F21" s="27">
        <v>117649</v>
      </c>
      <c r="G21" s="27">
        <f t="shared" si="0"/>
        <v>3882.5</v>
      </c>
      <c r="H21" s="27">
        <f>'ФОТ 2026'!F13</f>
        <v>3.5</v>
      </c>
      <c r="I21" s="27">
        <f t="shared" si="1"/>
        <v>3886</v>
      </c>
    </row>
    <row r="22" ht="18" customHeight="1">
      <c r="B22" s="24" t="s">
        <v>23</v>
      </c>
      <c r="C22" s="25">
        <v>0</v>
      </c>
      <c r="D22" s="26">
        <v>33</v>
      </c>
      <c r="E22" s="26">
        <v>117649</v>
      </c>
      <c r="F22" s="27">
        <v>117649</v>
      </c>
      <c r="G22" s="27">
        <f t="shared" si="0"/>
        <v>0</v>
      </c>
      <c r="H22" s="27">
        <f>'ФОТ 2026'!F14</f>
        <v>0</v>
      </c>
      <c r="I22" s="27">
        <f t="shared" si="1"/>
        <v>0</v>
      </c>
    </row>
    <row r="23" ht="18" customHeight="1">
      <c r="B23" s="28" t="s">
        <v>24</v>
      </c>
      <c r="C23" s="29">
        <v>13</v>
      </c>
      <c r="D23" s="26">
        <v>33</v>
      </c>
      <c r="E23" s="26">
        <v>117649</v>
      </c>
      <c r="F23" s="27">
        <v>117649</v>
      </c>
      <c r="G23" s="27">
        <f t="shared" si="0"/>
        <v>50471.5</v>
      </c>
      <c r="H23" s="27">
        <f>'ФОТ 2026'!F15</f>
        <v>45.100000000000001</v>
      </c>
      <c r="I23" s="27">
        <f t="shared" si="1"/>
        <v>50516.599999999999</v>
      </c>
    </row>
    <row r="24" ht="18" customHeight="1">
      <c r="B24" s="28" t="s">
        <v>25</v>
      </c>
      <c r="C24" s="30">
        <v>4</v>
      </c>
      <c r="D24" s="26">
        <v>33</v>
      </c>
      <c r="E24" s="26">
        <v>117649</v>
      </c>
      <c r="F24" s="27">
        <v>117649</v>
      </c>
      <c r="G24" s="27">
        <f t="shared" si="0"/>
        <v>15529.700000000001</v>
      </c>
      <c r="H24" s="27">
        <f>'ФОТ 2026'!F16</f>
        <v>13.9</v>
      </c>
      <c r="I24" s="27">
        <f t="shared" si="1"/>
        <v>15543.6</v>
      </c>
    </row>
    <row r="25" ht="18" customHeight="1">
      <c r="B25" s="28" t="s">
        <v>26</v>
      </c>
      <c r="C25" s="30">
        <v>9</v>
      </c>
      <c r="D25" s="26">
        <v>33</v>
      </c>
      <c r="E25" s="26">
        <v>117649</v>
      </c>
      <c r="F25" s="27">
        <v>117649</v>
      </c>
      <c r="G25" s="27">
        <f t="shared" si="0"/>
        <v>34941.800000000003</v>
      </c>
      <c r="H25" s="27">
        <f>'ФОТ 2026'!F17</f>
        <v>31.200000000000003</v>
      </c>
      <c r="I25" s="27">
        <f t="shared" si="1"/>
        <v>34973</v>
      </c>
    </row>
    <row r="26" ht="18" customHeight="1">
      <c r="B26" s="28" t="s">
        <v>27</v>
      </c>
      <c r="C26" s="30">
        <v>0</v>
      </c>
      <c r="D26" s="26">
        <v>33</v>
      </c>
      <c r="E26" s="26">
        <v>117649</v>
      </c>
      <c r="F26" s="27">
        <v>117649</v>
      </c>
      <c r="G26" s="27">
        <f t="shared" si="0"/>
        <v>0</v>
      </c>
      <c r="H26" s="27">
        <f>'ФОТ 2026'!F18</f>
        <v>0</v>
      </c>
      <c r="I26" s="27">
        <f t="shared" si="1"/>
        <v>0</v>
      </c>
    </row>
    <row r="27" ht="18" customHeight="1">
      <c r="B27" s="28" t="s">
        <v>28</v>
      </c>
      <c r="C27" s="30">
        <v>4</v>
      </c>
      <c r="D27" s="26">
        <v>33</v>
      </c>
      <c r="E27" s="26">
        <v>117649</v>
      </c>
      <c r="F27" s="27">
        <v>117649</v>
      </c>
      <c r="G27" s="27">
        <f t="shared" si="0"/>
        <v>15529.700000000001</v>
      </c>
      <c r="H27" s="27">
        <f>'ФОТ 2026'!F19</f>
        <v>13.9</v>
      </c>
      <c r="I27" s="27">
        <f t="shared" si="1"/>
        <v>15543.6</v>
      </c>
    </row>
    <row r="28" ht="18" customHeight="1">
      <c r="B28" s="28" t="s">
        <v>29</v>
      </c>
      <c r="C28" s="30">
        <v>0</v>
      </c>
      <c r="D28" s="26">
        <v>33</v>
      </c>
      <c r="E28" s="26">
        <v>117649</v>
      </c>
      <c r="F28" s="27">
        <v>117649</v>
      </c>
      <c r="G28" s="27">
        <f t="shared" si="0"/>
        <v>0</v>
      </c>
      <c r="H28" s="27">
        <f>'ФОТ 2026'!F20</f>
        <v>0</v>
      </c>
      <c r="I28" s="27">
        <f t="shared" si="1"/>
        <v>0</v>
      </c>
    </row>
    <row r="29" ht="18" customHeight="1">
      <c r="B29" s="28" t="s">
        <v>30</v>
      </c>
      <c r="C29" s="30">
        <v>2</v>
      </c>
      <c r="D29" s="26">
        <v>33</v>
      </c>
      <c r="E29" s="26">
        <v>117649</v>
      </c>
      <c r="F29" s="27">
        <v>117649</v>
      </c>
      <c r="G29" s="27">
        <f t="shared" si="0"/>
        <v>7764.9000000000005</v>
      </c>
      <c r="H29" s="27">
        <f>'ФОТ 2026'!F21</f>
        <v>7</v>
      </c>
      <c r="I29" s="27">
        <f t="shared" si="1"/>
        <v>7771.9000000000005</v>
      </c>
    </row>
    <row r="30" ht="18" customHeight="1">
      <c r="B30" s="28" t="s">
        <v>31</v>
      </c>
      <c r="C30" s="30">
        <v>0</v>
      </c>
      <c r="D30" s="26">
        <v>33</v>
      </c>
      <c r="E30" s="26">
        <v>117649</v>
      </c>
      <c r="F30" s="27">
        <v>117649</v>
      </c>
      <c r="G30" s="27">
        <f t="shared" si="0"/>
        <v>0</v>
      </c>
      <c r="H30" s="27">
        <f>'ФОТ 2026'!F22</f>
        <v>0</v>
      </c>
      <c r="I30" s="27">
        <f t="shared" si="1"/>
        <v>0</v>
      </c>
    </row>
    <row r="31" ht="18" customHeight="1">
      <c r="B31" s="28" t="s">
        <v>32</v>
      </c>
      <c r="C31" s="30">
        <v>0</v>
      </c>
      <c r="D31" s="26">
        <v>33</v>
      </c>
      <c r="E31" s="26">
        <v>117649</v>
      </c>
      <c r="F31" s="27">
        <v>117649</v>
      </c>
      <c r="G31" s="27">
        <f t="shared" si="0"/>
        <v>0</v>
      </c>
      <c r="H31" s="27">
        <f>'ФОТ 2026'!F23</f>
        <v>0</v>
      </c>
      <c r="I31" s="27">
        <f t="shared" si="1"/>
        <v>0</v>
      </c>
    </row>
    <row r="32" ht="18" customHeight="1">
      <c r="B32" s="28" t="s">
        <v>33</v>
      </c>
      <c r="C32" s="30">
        <v>4</v>
      </c>
      <c r="D32" s="26">
        <v>33</v>
      </c>
      <c r="E32" s="26">
        <v>117649</v>
      </c>
      <c r="F32" s="27">
        <v>117649</v>
      </c>
      <c r="G32" s="27">
        <f t="shared" si="0"/>
        <v>15529.700000000001</v>
      </c>
      <c r="H32" s="27">
        <f>'ФОТ 2026'!F24</f>
        <v>13.9</v>
      </c>
      <c r="I32" s="27">
        <f t="shared" si="1"/>
        <v>15543.6</v>
      </c>
    </row>
    <row r="33" ht="18" customHeight="1">
      <c r="B33" s="28" t="s">
        <v>34</v>
      </c>
      <c r="C33" s="30">
        <v>9</v>
      </c>
      <c r="D33" s="26">
        <v>33</v>
      </c>
      <c r="E33" s="26">
        <v>117649</v>
      </c>
      <c r="F33" s="27">
        <v>141179</v>
      </c>
      <c r="G33" s="27">
        <f t="shared" si="0"/>
        <v>41930.200000000004</v>
      </c>
      <c r="H33" s="27">
        <f>'ФОТ 2026'!F25</f>
        <v>31.500000000000004</v>
      </c>
      <c r="I33" s="27">
        <f t="shared" si="1"/>
        <v>41961.700000000004</v>
      </c>
    </row>
    <row r="34" ht="18" customHeight="1">
      <c r="B34" s="28" t="s">
        <v>35</v>
      </c>
      <c r="C34" s="30">
        <v>0</v>
      </c>
      <c r="D34" s="26">
        <v>33</v>
      </c>
      <c r="E34" s="26">
        <v>117649</v>
      </c>
      <c r="F34" s="31">
        <v>117649</v>
      </c>
      <c r="G34" s="27">
        <f t="shared" si="0"/>
        <v>0</v>
      </c>
      <c r="H34" s="27">
        <f>'ФОТ 2026'!F26</f>
        <v>0</v>
      </c>
      <c r="I34" s="27">
        <f t="shared" si="1"/>
        <v>0</v>
      </c>
    </row>
    <row r="35" ht="18" customHeight="1">
      <c r="B35" s="28" t="s">
        <v>36</v>
      </c>
      <c r="C35" s="30">
        <v>0</v>
      </c>
      <c r="D35" s="26">
        <v>33</v>
      </c>
      <c r="E35" s="26">
        <v>117649</v>
      </c>
      <c r="F35" s="27">
        <v>117649</v>
      </c>
      <c r="G35" s="27">
        <f t="shared" si="0"/>
        <v>0</v>
      </c>
      <c r="H35" s="27">
        <f>'ФОТ 2026'!F27</f>
        <v>0</v>
      </c>
      <c r="I35" s="27">
        <f t="shared" si="1"/>
        <v>0</v>
      </c>
    </row>
    <row r="36" ht="18" customHeight="1">
      <c r="B36" s="28" t="s">
        <v>37</v>
      </c>
      <c r="C36" s="30">
        <v>3</v>
      </c>
      <c r="D36" s="26">
        <v>33</v>
      </c>
      <c r="E36" s="26">
        <v>117649</v>
      </c>
      <c r="F36" s="31">
        <v>117649</v>
      </c>
      <c r="G36" s="27">
        <f t="shared" si="0"/>
        <v>11647.300000000001</v>
      </c>
      <c r="H36" s="27">
        <f>'ФОТ 2026'!F28</f>
        <v>10.4</v>
      </c>
      <c r="I36" s="27">
        <f t="shared" si="1"/>
        <v>11657.700000000001</v>
      </c>
    </row>
    <row r="37" ht="18" customHeight="1">
      <c r="B37" s="28" t="s">
        <v>38</v>
      </c>
      <c r="C37" s="30">
        <v>0</v>
      </c>
      <c r="D37" s="26">
        <v>33</v>
      </c>
      <c r="E37" s="26">
        <v>117649</v>
      </c>
      <c r="F37" s="27">
        <v>117649</v>
      </c>
      <c r="G37" s="27">
        <f t="shared" si="0"/>
        <v>0</v>
      </c>
      <c r="H37" s="27">
        <f>'ФОТ 2026'!F29</f>
        <v>0</v>
      </c>
      <c r="I37" s="27">
        <f t="shared" si="1"/>
        <v>0</v>
      </c>
    </row>
    <row r="38" ht="18" customHeight="1">
      <c r="B38" s="28" t="s">
        <v>39</v>
      </c>
      <c r="C38" s="30">
        <v>6</v>
      </c>
      <c r="D38" s="26">
        <v>33</v>
      </c>
      <c r="E38" s="26">
        <v>117649</v>
      </c>
      <c r="F38" s="31">
        <v>117649</v>
      </c>
      <c r="G38" s="27">
        <f t="shared" si="0"/>
        <v>23294.600000000002</v>
      </c>
      <c r="H38" s="27">
        <f>'ФОТ 2026'!F30</f>
        <v>20.800000000000001</v>
      </c>
      <c r="I38" s="27">
        <f t="shared" si="1"/>
        <v>23315.400000000001</v>
      </c>
    </row>
    <row r="39" ht="18" customHeight="1">
      <c r="B39" s="28" t="s">
        <v>40</v>
      </c>
      <c r="C39" s="30">
        <v>10</v>
      </c>
      <c r="D39" s="26">
        <v>33</v>
      </c>
      <c r="E39" s="26">
        <v>117649</v>
      </c>
      <c r="F39" s="27">
        <v>117649</v>
      </c>
      <c r="G39" s="27">
        <f t="shared" si="0"/>
        <v>38824.200000000004</v>
      </c>
      <c r="H39" s="27">
        <f>'ФОТ 2026'!F31</f>
        <v>34.700000000000003</v>
      </c>
      <c r="I39" s="27">
        <f t="shared" si="1"/>
        <v>38858.900000000001</v>
      </c>
    </row>
    <row r="40" ht="18" customHeight="1">
      <c r="B40" s="28" t="s">
        <v>41</v>
      </c>
      <c r="C40" s="30">
        <v>8</v>
      </c>
      <c r="D40" s="26">
        <v>33</v>
      </c>
      <c r="E40" s="26">
        <v>117649</v>
      </c>
      <c r="F40" s="31">
        <v>117649</v>
      </c>
      <c r="G40" s="27">
        <f t="shared" si="0"/>
        <v>31059.400000000001</v>
      </c>
      <c r="H40" s="27">
        <f>'ФОТ 2026'!F32</f>
        <v>27.800000000000001</v>
      </c>
      <c r="I40" s="27">
        <f t="shared" si="1"/>
        <v>31087.200000000001</v>
      </c>
    </row>
    <row r="41" ht="18" customHeight="1">
      <c r="B41" s="28" t="s">
        <v>42</v>
      </c>
      <c r="C41" s="30">
        <v>0</v>
      </c>
      <c r="D41" s="26">
        <v>33</v>
      </c>
      <c r="E41" s="26">
        <v>117649</v>
      </c>
      <c r="F41" s="27">
        <v>117649</v>
      </c>
      <c r="G41" s="27">
        <f t="shared" si="0"/>
        <v>0</v>
      </c>
      <c r="H41" s="27">
        <f>'ФОТ 2026'!F33</f>
        <v>0</v>
      </c>
      <c r="I41" s="27">
        <f t="shared" si="1"/>
        <v>0</v>
      </c>
    </row>
    <row r="42" ht="18" customHeight="1">
      <c r="B42" s="28" t="s">
        <v>43</v>
      </c>
      <c r="C42" s="32">
        <v>1</v>
      </c>
      <c r="D42" s="26">
        <v>33</v>
      </c>
      <c r="E42" s="26">
        <v>117649</v>
      </c>
      <c r="F42" s="31">
        <v>117649</v>
      </c>
      <c r="G42" s="27">
        <f t="shared" si="0"/>
        <v>3882.5</v>
      </c>
      <c r="H42" s="27">
        <f>'ФОТ 2026'!F34</f>
        <v>3.5</v>
      </c>
      <c r="I42" s="27">
        <f t="shared" si="1"/>
        <v>3886</v>
      </c>
    </row>
    <row r="43" ht="18" customHeight="1">
      <c r="B43" s="28" t="s">
        <v>44</v>
      </c>
      <c r="C43" s="30">
        <v>0</v>
      </c>
      <c r="D43" s="26">
        <v>33</v>
      </c>
      <c r="E43" s="26">
        <v>117649</v>
      </c>
      <c r="F43" s="27">
        <v>117649</v>
      </c>
      <c r="G43" s="27">
        <f t="shared" si="0"/>
        <v>0</v>
      </c>
      <c r="H43" s="27">
        <f>'ФОТ 2026'!F35</f>
        <v>0</v>
      </c>
      <c r="I43" s="27">
        <f t="shared" si="1"/>
        <v>0</v>
      </c>
    </row>
    <row r="44" ht="18" customHeight="1">
      <c r="B44" s="28" t="s">
        <v>45</v>
      </c>
      <c r="C44" s="30">
        <v>0</v>
      </c>
      <c r="D44" s="26">
        <v>33</v>
      </c>
      <c r="E44" s="26">
        <v>117649</v>
      </c>
      <c r="F44" s="31">
        <v>117649</v>
      </c>
      <c r="G44" s="27">
        <f t="shared" si="0"/>
        <v>0</v>
      </c>
      <c r="H44" s="27">
        <f>'ФОТ 2026'!F36</f>
        <v>0</v>
      </c>
      <c r="I44" s="27">
        <f t="shared" si="1"/>
        <v>0</v>
      </c>
    </row>
    <row r="45" ht="18" customHeight="1">
      <c r="B45" s="28" t="s">
        <v>46</v>
      </c>
      <c r="C45" s="30">
        <v>1</v>
      </c>
      <c r="D45" s="26">
        <v>33</v>
      </c>
      <c r="E45" s="26">
        <v>117649</v>
      </c>
      <c r="F45" s="27">
        <v>141179</v>
      </c>
      <c r="G45" s="27">
        <f t="shared" si="0"/>
        <v>4659</v>
      </c>
      <c r="H45" s="27">
        <f>'ФОТ 2026'!F37</f>
        <v>3.5</v>
      </c>
      <c r="I45" s="27">
        <f t="shared" si="1"/>
        <v>4662.5</v>
      </c>
    </row>
    <row r="46" ht="18" customHeight="1">
      <c r="B46" s="28" t="s">
        <v>47</v>
      </c>
      <c r="C46" s="30">
        <v>0</v>
      </c>
      <c r="D46" s="26">
        <v>33</v>
      </c>
      <c r="E46" s="26">
        <v>117649</v>
      </c>
      <c r="F46" s="31">
        <v>141179</v>
      </c>
      <c r="G46" s="27">
        <f t="shared" si="0"/>
        <v>0</v>
      </c>
      <c r="H46" s="27">
        <f>'ФОТ 2026'!F38</f>
        <v>0</v>
      </c>
      <c r="I46" s="27">
        <f t="shared" si="1"/>
        <v>0</v>
      </c>
    </row>
    <row r="47" ht="21" customHeight="1">
      <c r="B47" s="28" t="s">
        <v>48</v>
      </c>
      <c r="C47" s="30">
        <v>0</v>
      </c>
      <c r="D47" s="26">
        <v>33</v>
      </c>
      <c r="E47" s="26">
        <v>117649</v>
      </c>
      <c r="F47" s="27">
        <v>141179</v>
      </c>
      <c r="G47" s="27">
        <f t="shared" si="0"/>
        <v>0</v>
      </c>
      <c r="H47" s="27">
        <f>'ФОТ 2026'!F39</f>
        <v>0</v>
      </c>
      <c r="I47" s="27">
        <f t="shared" si="1"/>
        <v>0</v>
      </c>
    </row>
    <row r="48" ht="18" customHeight="1">
      <c r="B48" s="28" t="s">
        <v>49</v>
      </c>
      <c r="C48" s="30">
        <v>1</v>
      </c>
      <c r="D48" s="26">
        <v>33</v>
      </c>
      <c r="E48" s="26">
        <v>117649</v>
      </c>
      <c r="F48" s="31">
        <v>141179</v>
      </c>
      <c r="G48" s="27">
        <f t="shared" si="0"/>
        <v>4659</v>
      </c>
      <c r="H48" s="27">
        <f>'ФОТ 2026'!F40</f>
        <v>3.5</v>
      </c>
      <c r="I48" s="27">
        <f t="shared" si="1"/>
        <v>4662.5</v>
      </c>
      <c r="J48" s="1"/>
      <c r="L48" s="1"/>
    </row>
    <row r="49" s="33" customFormat="1" ht="18" customHeight="1">
      <c r="B49" s="34" t="s">
        <v>50</v>
      </c>
      <c r="C49" s="35">
        <f>SUM(C15:C48)</f>
        <v>101</v>
      </c>
      <c r="D49" s="36"/>
      <c r="E49" s="26"/>
      <c r="F49" s="36"/>
      <c r="G49" s="37">
        <f>SUM(G15:G48)</f>
        <v>400666.60000000003</v>
      </c>
      <c r="H49" s="37">
        <f>SUM(H15:H48)</f>
        <v>351</v>
      </c>
      <c r="I49" s="37">
        <f>SUM(I15:I48)</f>
        <v>401017.60000000009</v>
      </c>
    </row>
    <row r="50" ht="18" customHeight="1">
      <c r="B50" s="28" t="s">
        <v>51</v>
      </c>
      <c r="C50" s="38">
        <v>197</v>
      </c>
      <c r="D50" s="26">
        <v>33</v>
      </c>
      <c r="E50" s="39">
        <v>117649</v>
      </c>
      <c r="F50" s="27">
        <v>164709</v>
      </c>
      <c r="G50" s="27">
        <f>ROUNDUP(C50*D50*F50/1000,1)</f>
        <v>1070773.3</v>
      </c>
      <c r="H50" s="27">
        <f>'ФОТ 2026'!F42</f>
        <v>807.20000000000005</v>
      </c>
      <c r="I50" s="27">
        <f>G50+H50</f>
        <v>1071580.5</v>
      </c>
    </row>
    <row r="51" s="33" customFormat="1" ht="17.25" customHeight="1">
      <c r="B51" s="35" t="s">
        <v>52</v>
      </c>
      <c r="C51" s="40">
        <f>C49+C50</f>
        <v>298</v>
      </c>
      <c r="D51" s="40">
        <v>33</v>
      </c>
      <c r="E51" s="40"/>
      <c r="F51" s="40"/>
      <c r="G51" s="37">
        <f>G49+G50</f>
        <v>1471439.9000000001</v>
      </c>
      <c r="H51" s="37">
        <f>H49+H50</f>
        <v>1158.2</v>
      </c>
      <c r="I51" s="37">
        <f>I49+I50</f>
        <v>1472598.1000000001</v>
      </c>
    </row>
    <row r="52" s="33" customFormat="1" ht="17.25" customHeight="1">
      <c r="B52" s="41"/>
      <c r="C52" s="42"/>
      <c r="D52" s="42"/>
      <c r="E52" s="42"/>
      <c r="F52" s="42"/>
      <c r="G52" s="31"/>
      <c r="H52" s="31"/>
      <c r="I52" s="31"/>
    </row>
    <row r="53" s="33" customFormat="1" ht="17.25" customHeight="1">
      <c r="B53" s="41"/>
      <c r="C53" s="42"/>
      <c r="D53" s="42"/>
      <c r="E53" s="42"/>
      <c r="F53" s="42"/>
      <c r="G53" s="31"/>
      <c r="H53" s="31"/>
      <c r="I53" s="31"/>
    </row>
    <row r="54" ht="15">
      <c r="B54" s="9"/>
      <c r="C54" s="2"/>
      <c r="D54" s="2"/>
      <c r="E54" s="2"/>
      <c r="F54" s="43"/>
      <c r="G54" s="44"/>
      <c r="H54" s="44"/>
      <c r="I54" s="44"/>
    </row>
    <row r="55">
      <c r="B55" s="2"/>
      <c r="C55" s="2"/>
      <c r="D55" s="2"/>
      <c r="E55" s="2"/>
      <c r="F55" s="2"/>
      <c r="G55" s="45"/>
      <c r="H55" s="45"/>
      <c r="I55" s="45"/>
    </row>
    <row r="56" s="46" customFormat="1" ht="17.25">
      <c r="B56" s="47" t="s">
        <v>53</v>
      </c>
      <c r="C56" s="48"/>
      <c r="D56" s="49"/>
      <c r="E56" s="49"/>
      <c r="F56" s="47"/>
      <c r="G56" s="50" t="s">
        <v>54</v>
      </c>
      <c r="H56" s="51"/>
      <c r="I56" s="51"/>
    </row>
    <row r="57" s="46" customFormat="1" ht="20.25" customHeight="1">
      <c r="A57" s="46"/>
      <c r="B57" s="48"/>
      <c r="C57" s="48"/>
      <c r="D57" s="45" t="s">
        <v>55</v>
      </c>
      <c r="E57" s="45"/>
      <c r="F57" s="47"/>
      <c r="G57" s="51"/>
      <c r="H57" s="51"/>
      <c r="I57" s="51"/>
    </row>
    <row r="58" ht="24" hidden="1" customHeight="1">
      <c r="G58" s="52"/>
      <c r="H58" s="52"/>
      <c r="I58" s="52"/>
    </row>
    <row r="59" ht="15.75" hidden="1">
      <c r="E59" s="53" t="s">
        <v>56</v>
      </c>
      <c r="F59" s="54">
        <v>1122064.3999999999</v>
      </c>
      <c r="G59" s="55"/>
      <c r="H59" s="55"/>
      <c r="I59" s="55"/>
    </row>
    <row r="60" ht="15.75" hidden="1">
      <c r="E60" s="53" t="s">
        <v>57</v>
      </c>
      <c r="F60" s="54" t="e">
        <f>L51+'2025 Софинан '!#REF!</f>
        <v>#NAME?</v>
      </c>
      <c r="G60" s="44"/>
      <c r="H60" s="44"/>
      <c r="I60" s="44"/>
    </row>
    <row r="61" ht="15.75" hidden="1">
      <c r="E61" s="53" t="s">
        <v>58</v>
      </c>
      <c r="F61" s="54" t="e">
        <f>F60-F59</f>
        <v>#NAME?</v>
      </c>
      <c r="G61" s="44"/>
      <c r="H61" s="44"/>
      <c r="I61" s="44"/>
    </row>
    <row r="62" ht="14.25" hidden="1">
      <c r="G62" s="56"/>
      <c r="H62" s="56"/>
      <c r="I62" s="56"/>
    </row>
    <row r="63" hidden="1">
      <c r="G63" s="3"/>
      <c r="H63" s="3"/>
      <c r="I63" s="3"/>
    </row>
    <row r="64" hidden="1">
      <c r="G64" s="3"/>
      <c r="H64" s="3"/>
      <c r="I64" s="3"/>
    </row>
    <row r="65" ht="15">
      <c r="F65" s="2"/>
      <c r="G65" s="3"/>
      <c r="H65" s="3"/>
      <c r="I65" s="3"/>
    </row>
    <row r="66">
      <c r="G66" s="3"/>
      <c r="H66" s="3"/>
      <c r="I66" s="3"/>
    </row>
    <row r="67">
      <c r="G67" s="3"/>
      <c r="H67" s="3"/>
      <c r="I67" s="3"/>
    </row>
    <row r="68">
      <c r="G68" s="3"/>
      <c r="H68" s="3"/>
      <c r="I68" s="3"/>
    </row>
    <row r="69">
      <c r="G69" s="3"/>
      <c r="H69" s="3"/>
      <c r="I69" s="3"/>
    </row>
    <row r="70">
      <c r="G70" s="3"/>
      <c r="H70" s="3"/>
      <c r="I70" s="3"/>
    </row>
    <row r="71">
      <c r="G71" s="3"/>
      <c r="H71" s="3"/>
      <c r="I71" s="3"/>
    </row>
    <row r="72" ht="15">
      <c r="G72" s="3"/>
      <c r="H72" s="3"/>
      <c r="I72" s="3"/>
    </row>
    <row r="73">
      <c r="G73" s="3"/>
      <c r="H73" s="3"/>
      <c r="I73" s="3"/>
    </row>
    <row r="74">
      <c r="G74" s="3"/>
      <c r="H74" s="3"/>
      <c r="I74" s="3"/>
    </row>
    <row r="75">
      <c r="G75" s="3"/>
      <c r="H75" s="3"/>
      <c r="I75" s="3"/>
    </row>
    <row r="76">
      <c r="G76" s="3"/>
      <c r="H76" s="3"/>
      <c r="I76" s="3"/>
    </row>
  </sheetData>
  <mergeCells count="15">
    <mergeCell ref="B1:G1"/>
    <mergeCell ref="B4:G4"/>
    <mergeCell ref="B5:G5"/>
    <mergeCell ref="B6:G6"/>
    <mergeCell ref="B7:G7"/>
    <mergeCell ref="B11:B13"/>
    <mergeCell ref="C11:C13"/>
    <mergeCell ref="D11:D13"/>
    <mergeCell ref="E11:E13"/>
    <mergeCell ref="F11:F13"/>
    <mergeCell ref="G11:G13"/>
    <mergeCell ref="H11:H13"/>
    <mergeCell ref="I11:I13"/>
    <mergeCell ref="D56:E56"/>
    <mergeCell ref="D57:E57"/>
  </mergeCells>
  <printOptions headings="0" gridLines="0"/>
  <pageMargins left="0.78740157480314954" right="0" top="0" bottom="0" header="0.51181102362204722" footer="0.39370078740157477"/>
  <pageSetup paperSize="9" scale="5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37CC46"/>
    <outlinePr applyStyles="0" summaryBelow="1" summaryRight="1" showOutlineSymbols="1"/>
    <pageSetUpPr autoPageBreaks="1" fitToPage="1"/>
  </sheetPr>
  <sheetViews>
    <sheetView topLeftCell="A25" zoomScale="100" workbookViewId="0">
      <selection activeCell="A1" activeCellId="0" sqref="A1"/>
    </sheetView>
  </sheetViews>
  <sheetFormatPr defaultRowHeight="12.75"/>
  <cols>
    <col customWidth="1" min="1" max="1" width="18.8515625"/>
    <col customWidth="1" min="2" max="2" width="24.28125"/>
    <col customWidth="1" min="3" max="5" style="57" width="17.140625"/>
    <col customWidth="1" min="6" max="6" style="57" width="20.8515625"/>
  </cols>
  <sheetData>
    <row r="1" ht="43.5" customHeight="1">
      <c r="A1" s="58" t="s">
        <v>59</v>
      </c>
      <c r="B1" s="58"/>
      <c r="C1" s="7"/>
      <c r="D1" s="7"/>
      <c r="E1" s="7"/>
      <c r="F1" s="7"/>
    </row>
    <row r="2" ht="15">
      <c r="A2" s="59"/>
      <c r="B2" s="59"/>
      <c r="C2" s="57"/>
      <c r="D2" s="57"/>
      <c r="E2" s="57"/>
      <c r="F2" s="60" t="s">
        <v>1</v>
      </c>
    </row>
    <row r="3" ht="14.25">
      <c r="A3" s="61"/>
      <c r="B3" s="61"/>
      <c r="C3" s="62"/>
      <c r="D3" s="62"/>
      <c r="E3" s="62"/>
      <c r="F3" s="57"/>
    </row>
    <row r="4" ht="93.75" customHeight="1">
      <c r="A4" s="63" t="s">
        <v>8</v>
      </c>
      <c r="B4" s="63" t="s">
        <v>60</v>
      </c>
      <c r="C4" s="64" t="s">
        <v>61</v>
      </c>
      <c r="D4" s="64" t="s">
        <v>62</v>
      </c>
      <c r="E4" s="65" t="s">
        <v>63</v>
      </c>
      <c r="F4" s="66" t="s">
        <v>14</v>
      </c>
    </row>
    <row r="5" ht="73.5" customHeight="1">
      <c r="A5" s="67"/>
      <c r="B5" s="67"/>
      <c r="C5" s="68"/>
      <c r="D5" s="68"/>
      <c r="E5" s="69"/>
      <c r="F5" s="70"/>
    </row>
    <row r="6" ht="24">
      <c r="A6" s="71" t="s">
        <v>64</v>
      </c>
      <c r="B6" s="71" t="s">
        <v>65</v>
      </c>
      <c r="C6" s="71" t="s">
        <v>66</v>
      </c>
      <c r="D6" s="72" t="s">
        <v>67</v>
      </c>
      <c r="E6" s="73" t="s">
        <v>68</v>
      </c>
      <c r="F6" s="74" t="s">
        <v>69</v>
      </c>
    </row>
    <row r="7" ht="15">
      <c r="A7" s="75" t="s">
        <v>70</v>
      </c>
      <c r="B7" s="25">
        <v>0</v>
      </c>
      <c r="C7" s="76">
        <v>729.39999999999998</v>
      </c>
      <c r="D7" s="76">
        <v>182.40000000000001</v>
      </c>
      <c r="E7" s="77">
        <f t="shared" ref="E7:E9" si="2">C7+D7</f>
        <v>911.79999999999995</v>
      </c>
      <c r="F7" s="78">
        <f t="shared" ref="F7:F9" si="3">ROUNDUP(E7*0.0038*B7,1)</f>
        <v>0</v>
      </c>
    </row>
    <row r="8" ht="15">
      <c r="A8" s="75" t="s">
        <v>71</v>
      </c>
      <c r="B8" s="25">
        <v>7</v>
      </c>
      <c r="C8" s="76">
        <v>729.39999999999998</v>
      </c>
      <c r="D8" s="76">
        <v>182.40000000000001</v>
      </c>
      <c r="E8" s="77">
        <f t="shared" si="2"/>
        <v>911.79999999999995</v>
      </c>
      <c r="F8" s="78">
        <f t="shared" si="3"/>
        <v>24.300000000000001</v>
      </c>
    </row>
    <row r="9" ht="15">
      <c r="A9" s="75" t="s">
        <v>72</v>
      </c>
      <c r="B9" s="25">
        <v>0</v>
      </c>
      <c r="C9" s="76">
        <v>729.39999999999998</v>
      </c>
      <c r="D9" s="76">
        <v>182.40000000000001</v>
      </c>
      <c r="E9" s="77">
        <f t="shared" si="2"/>
        <v>911.79999999999995</v>
      </c>
      <c r="F9" s="78">
        <f t="shared" si="3"/>
        <v>0</v>
      </c>
    </row>
    <row r="10" ht="15">
      <c r="A10" s="75" t="s">
        <v>73</v>
      </c>
      <c r="B10" s="25">
        <v>9</v>
      </c>
      <c r="C10" s="76">
        <v>729.39999999999998</v>
      </c>
      <c r="D10" s="76">
        <v>182.40000000000001</v>
      </c>
      <c r="E10" s="77">
        <f t="shared" ref="E10:E40" si="4">C10+D10</f>
        <v>911.79999999999995</v>
      </c>
      <c r="F10" s="78">
        <f t="shared" ref="F10:F40" si="5">ROUNDUP(E10*0.0038*B10,1)</f>
        <v>31.200000000000003</v>
      </c>
    </row>
    <row r="11" ht="15">
      <c r="A11" s="75" t="s">
        <v>74</v>
      </c>
      <c r="B11" s="25">
        <v>4</v>
      </c>
      <c r="C11" s="76">
        <v>729.39999999999998</v>
      </c>
      <c r="D11" s="76">
        <v>182.40000000000001</v>
      </c>
      <c r="E11" s="77">
        <f t="shared" si="4"/>
        <v>911.79999999999995</v>
      </c>
      <c r="F11" s="78">
        <f t="shared" si="5"/>
        <v>13.9</v>
      </c>
    </row>
    <row r="12" ht="15">
      <c r="A12" s="75" t="s">
        <v>75</v>
      </c>
      <c r="B12" s="25">
        <v>5</v>
      </c>
      <c r="C12" s="76">
        <v>729.39999999999998</v>
      </c>
      <c r="D12" s="76">
        <v>182.40000000000001</v>
      </c>
      <c r="E12" s="77">
        <f t="shared" si="4"/>
        <v>911.79999999999995</v>
      </c>
      <c r="F12" s="78">
        <f t="shared" si="5"/>
        <v>17.400000000000002</v>
      </c>
    </row>
    <row r="13" ht="15">
      <c r="A13" s="75" t="s">
        <v>76</v>
      </c>
      <c r="B13" s="25">
        <v>1</v>
      </c>
      <c r="C13" s="76">
        <v>729.39999999999998</v>
      </c>
      <c r="D13" s="76">
        <v>182.40000000000001</v>
      </c>
      <c r="E13" s="77">
        <f t="shared" si="4"/>
        <v>911.79999999999995</v>
      </c>
      <c r="F13" s="78">
        <f t="shared" si="5"/>
        <v>3.5</v>
      </c>
    </row>
    <row r="14" ht="15">
      <c r="A14" s="75" t="s">
        <v>77</v>
      </c>
      <c r="B14" s="25">
        <v>0</v>
      </c>
      <c r="C14" s="76">
        <v>729.39999999999998</v>
      </c>
      <c r="D14" s="76">
        <v>182.40000000000001</v>
      </c>
      <c r="E14" s="77">
        <f t="shared" si="4"/>
        <v>911.79999999999995</v>
      </c>
      <c r="F14" s="78">
        <f t="shared" si="5"/>
        <v>0</v>
      </c>
    </row>
    <row r="15" ht="15">
      <c r="A15" s="79" t="s">
        <v>78</v>
      </c>
      <c r="B15" s="80">
        <v>13</v>
      </c>
      <c r="C15" s="76">
        <v>729.39999999999998</v>
      </c>
      <c r="D15" s="76">
        <v>182.40000000000001</v>
      </c>
      <c r="E15" s="77">
        <f t="shared" si="4"/>
        <v>911.79999999999995</v>
      </c>
      <c r="F15" s="78">
        <f t="shared" si="5"/>
        <v>45.100000000000001</v>
      </c>
    </row>
    <row r="16" ht="15">
      <c r="A16" s="79" t="s">
        <v>79</v>
      </c>
      <c r="B16" s="30">
        <v>4</v>
      </c>
      <c r="C16" s="76">
        <v>729.39999999999998</v>
      </c>
      <c r="D16" s="76">
        <v>182.40000000000001</v>
      </c>
      <c r="E16" s="77">
        <f t="shared" si="4"/>
        <v>911.79999999999995</v>
      </c>
      <c r="F16" s="78">
        <f t="shared" si="5"/>
        <v>13.9</v>
      </c>
    </row>
    <row r="17" ht="15">
      <c r="A17" s="79" t="s">
        <v>80</v>
      </c>
      <c r="B17" s="30">
        <v>9</v>
      </c>
      <c r="C17" s="76">
        <v>729.39999999999998</v>
      </c>
      <c r="D17" s="76">
        <v>182.40000000000001</v>
      </c>
      <c r="E17" s="77">
        <f t="shared" si="4"/>
        <v>911.79999999999995</v>
      </c>
      <c r="F17" s="78">
        <f t="shared" si="5"/>
        <v>31.200000000000003</v>
      </c>
    </row>
    <row r="18" ht="15">
      <c r="A18" s="79" t="s">
        <v>81</v>
      </c>
      <c r="B18" s="30">
        <v>0</v>
      </c>
      <c r="C18" s="76">
        <v>729.39999999999998</v>
      </c>
      <c r="D18" s="76">
        <v>182.40000000000001</v>
      </c>
      <c r="E18" s="77">
        <f t="shared" si="4"/>
        <v>911.79999999999995</v>
      </c>
      <c r="F18" s="78">
        <f t="shared" si="5"/>
        <v>0</v>
      </c>
    </row>
    <row r="19" ht="15">
      <c r="A19" s="79" t="s">
        <v>82</v>
      </c>
      <c r="B19" s="30">
        <v>4</v>
      </c>
      <c r="C19" s="76">
        <v>729.39999999999998</v>
      </c>
      <c r="D19" s="76">
        <v>182.40000000000001</v>
      </c>
      <c r="E19" s="77">
        <f t="shared" si="4"/>
        <v>911.79999999999995</v>
      </c>
      <c r="F19" s="78">
        <f t="shared" si="5"/>
        <v>13.9</v>
      </c>
    </row>
    <row r="20" ht="15">
      <c r="A20" s="79" t="s">
        <v>83</v>
      </c>
      <c r="B20" s="30">
        <v>0</v>
      </c>
      <c r="C20" s="76">
        <v>729.39999999999998</v>
      </c>
      <c r="D20" s="76">
        <v>182.40000000000001</v>
      </c>
      <c r="E20" s="77">
        <f t="shared" si="4"/>
        <v>911.79999999999995</v>
      </c>
      <c r="F20" s="78">
        <f t="shared" si="5"/>
        <v>0</v>
      </c>
    </row>
    <row r="21" ht="15">
      <c r="A21" s="79" t="s">
        <v>84</v>
      </c>
      <c r="B21" s="30">
        <v>2</v>
      </c>
      <c r="C21" s="76">
        <v>729.39999999999998</v>
      </c>
      <c r="D21" s="76">
        <v>182.40000000000001</v>
      </c>
      <c r="E21" s="77">
        <f t="shared" si="4"/>
        <v>911.79999999999995</v>
      </c>
      <c r="F21" s="78">
        <f t="shared" si="5"/>
        <v>7</v>
      </c>
    </row>
    <row r="22" ht="15">
      <c r="A22" s="79" t="s">
        <v>85</v>
      </c>
      <c r="B22" s="30">
        <v>0</v>
      </c>
      <c r="C22" s="76">
        <v>729.39999999999998</v>
      </c>
      <c r="D22" s="76">
        <v>182.40000000000001</v>
      </c>
      <c r="E22" s="77">
        <f t="shared" si="4"/>
        <v>911.79999999999995</v>
      </c>
      <c r="F22" s="78">
        <f t="shared" si="5"/>
        <v>0</v>
      </c>
    </row>
    <row r="23" ht="15">
      <c r="A23" s="79" t="s">
        <v>86</v>
      </c>
      <c r="B23" s="30">
        <v>0</v>
      </c>
      <c r="C23" s="76">
        <v>729.39999999999998</v>
      </c>
      <c r="D23" s="76">
        <v>182.40000000000001</v>
      </c>
      <c r="E23" s="77">
        <f t="shared" si="4"/>
        <v>911.79999999999995</v>
      </c>
      <c r="F23" s="78">
        <f t="shared" si="5"/>
        <v>0</v>
      </c>
    </row>
    <row r="24" ht="15">
      <c r="A24" s="79" t="s">
        <v>87</v>
      </c>
      <c r="B24" s="30">
        <v>4</v>
      </c>
      <c r="C24" s="76">
        <v>729.39999999999998</v>
      </c>
      <c r="D24" s="76">
        <v>182.40000000000001</v>
      </c>
      <c r="E24" s="77">
        <f t="shared" si="4"/>
        <v>911.79999999999995</v>
      </c>
      <c r="F24" s="78">
        <f t="shared" si="5"/>
        <v>13.9</v>
      </c>
    </row>
    <row r="25" ht="15">
      <c r="A25" s="79" t="s">
        <v>88</v>
      </c>
      <c r="B25" s="30">
        <v>9</v>
      </c>
      <c r="C25" s="76">
        <v>729.39999999999998</v>
      </c>
      <c r="D25" s="76">
        <v>182.40000000000001</v>
      </c>
      <c r="E25" s="77">
        <f t="shared" si="4"/>
        <v>911.79999999999995</v>
      </c>
      <c r="F25" s="78">
        <f>ROUNDUP(E25*0.0038*B25,1)+0.3</f>
        <v>31.500000000000004</v>
      </c>
    </row>
    <row r="26" ht="15">
      <c r="A26" s="79" t="s">
        <v>89</v>
      </c>
      <c r="B26" s="30">
        <v>0</v>
      </c>
      <c r="C26" s="76">
        <v>729.39999999999998</v>
      </c>
      <c r="D26" s="76">
        <v>182.40000000000001</v>
      </c>
      <c r="E26" s="77">
        <f t="shared" si="4"/>
        <v>911.79999999999995</v>
      </c>
      <c r="F26" s="78">
        <f t="shared" si="5"/>
        <v>0</v>
      </c>
    </row>
    <row r="27" ht="15">
      <c r="A27" s="79" t="s">
        <v>90</v>
      </c>
      <c r="B27" s="30">
        <v>0</v>
      </c>
      <c r="C27" s="76">
        <v>729.39999999999998</v>
      </c>
      <c r="D27" s="76">
        <v>182.40000000000001</v>
      </c>
      <c r="E27" s="77">
        <f t="shared" si="4"/>
        <v>911.79999999999995</v>
      </c>
      <c r="F27" s="78">
        <f t="shared" si="5"/>
        <v>0</v>
      </c>
    </row>
    <row r="28" ht="15">
      <c r="A28" s="79" t="s">
        <v>91</v>
      </c>
      <c r="B28" s="30">
        <v>3</v>
      </c>
      <c r="C28" s="76">
        <v>729.39999999999998</v>
      </c>
      <c r="D28" s="76">
        <v>182.40000000000001</v>
      </c>
      <c r="E28" s="77">
        <f t="shared" si="4"/>
        <v>911.79999999999995</v>
      </c>
      <c r="F28" s="78">
        <f t="shared" si="5"/>
        <v>10.4</v>
      </c>
    </row>
    <row r="29" ht="15">
      <c r="A29" s="79" t="s">
        <v>92</v>
      </c>
      <c r="B29" s="30">
        <v>0</v>
      </c>
      <c r="C29" s="76">
        <v>729.39999999999998</v>
      </c>
      <c r="D29" s="76">
        <v>182.40000000000001</v>
      </c>
      <c r="E29" s="77">
        <f t="shared" si="4"/>
        <v>911.79999999999995</v>
      </c>
      <c r="F29" s="78">
        <f t="shared" si="5"/>
        <v>0</v>
      </c>
    </row>
    <row r="30" ht="15">
      <c r="A30" s="79" t="s">
        <v>93</v>
      </c>
      <c r="B30" s="30">
        <v>6</v>
      </c>
      <c r="C30" s="76">
        <v>729.39999999999998</v>
      </c>
      <c r="D30" s="76">
        <v>182.40000000000001</v>
      </c>
      <c r="E30" s="77">
        <f t="shared" si="4"/>
        <v>911.79999999999995</v>
      </c>
      <c r="F30" s="78">
        <f t="shared" si="5"/>
        <v>20.800000000000001</v>
      </c>
    </row>
    <row r="31" ht="15">
      <c r="A31" s="79" t="s">
        <v>94</v>
      </c>
      <c r="B31" s="30">
        <v>10</v>
      </c>
      <c r="C31" s="76">
        <v>729.39999999999998</v>
      </c>
      <c r="D31" s="76">
        <v>182.40000000000001</v>
      </c>
      <c r="E31" s="77">
        <f t="shared" si="4"/>
        <v>911.79999999999995</v>
      </c>
      <c r="F31" s="78">
        <f t="shared" si="5"/>
        <v>34.700000000000003</v>
      </c>
    </row>
    <row r="32" ht="15">
      <c r="A32" s="79" t="s">
        <v>95</v>
      </c>
      <c r="B32" s="30">
        <v>8</v>
      </c>
      <c r="C32" s="76">
        <v>729.39999999999998</v>
      </c>
      <c r="D32" s="76">
        <v>182.40000000000001</v>
      </c>
      <c r="E32" s="77">
        <f t="shared" si="4"/>
        <v>911.79999999999995</v>
      </c>
      <c r="F32" s="78">
        <f t="shared" si="5"/>
        <v>27.800000000000001</v>
      </c>
    </row>
    <row r="33" ht="15">
      <c r="A33" s="79" t="s">
        <v>96</v>
      </c>
      <c r="B33" s="30">
        <v>0</v>
      </c>
      <c r="C33" s="76">
        <v>729.39999999999998</v>
      </c>
      <c r="D33" s="76">
        <v>182.40000000000001</v>
      </c>
      <c r="E33" s="77">
        <f t="shared" si="4"/>
        <v>911.79999999999995</v>
      </c>
      <c r="F33" s="78">
        <f t="shared" si="5"/>
        <v>0</v>
      </c>
    </row>
    <row r="34" ht="15">
      <c r="A34" s="79" t="s">
        <v>97</v>
      </c>
      <c r="B34" s="32">
        <v>1</v>
      </c>
      <c r="C34" s="76">
        <v>729.39999999999998</v>
      </c>
      <c r="D34" s="76">
        <v>182.40000000000001</v>
      </c>
      <c r="E34" s="77">
        <f t="shared" si="4"/>
        <v>911.79999999999995</v>
      </c>
      <c r="F34" s="78">
        <f t="shared" si="5"/>
        <v>3.5</v>
      </c>
    </row>
    <row r="35" ht="15">
      <c r="A35" s="79" t="s">
        <v>98</v>
      </c>
      <c r="B35" s="30">
        <v>0</v>
      </c>
      <c r="C35" s="76">
        <v>729.39999999999998</v>
      </c>
      <c r="D35" s="76">
        <v>182.40000000000001</v>
      </c>
      <c r="E35" s="77">
        <f t="shared" si="4"/>
        <v>911.79999999999995</v>
      </c>
      <c r="F35" s="78">
        <f t="shared" si="5"/>
        <v>0</v>
      </c>
    </row>
    <row r="36" ht="15">
      <c r="A36" s="79" t="s">
        <v>99</v>
      </c>
      <c r="B36" s="30">
        <v>0</v>
      </c>
      <c r="C36" s="76">
        <v>729.39999999999998</v>
      </c>
      <c r="D36" s="76">
        <v>182.40000000000001</v>
      </c>
      <c r="E36" s="77">
        <f t="shared" si="4"/>
        <v>911.79999999999995</v>
      </c>
      <c r="F36" s="78">
        <f t="shared" si="5"/>
        <v>0</v>
      </c>
    </row>
    <row r="37" ht="15">
      <c r="A37" s="79" t="s">
        <v>100</v>
      </c>
      <c r="B37" s="30">
        <v>1</v>
      </c>
      <c r="C37" s="76">
        <v>729.39999999999998</v>
      </c>
      <c r="D37" s="76">
        <v>182.40000000000001</v>
      </c>
      <c r="E37" s="77">
        <f t="shared" si="4"/>
        <v>911.79999999999995</v>
      </c>
      <c r="F37" s="78">
        <f t="shared" si="5"/>
        <v>3.5</v>
      </c>
    </row>
    <row r="38" ht="15">
      <c r="A38" s="79" t="s">
        <v>101</v>
      </c>
      <c r="B38" s="30">
        <v>0</v>
      </c>
      <c r="C38" s="76">
        <v>729.39999999999998</v>
      </c>
      <c r="D38" s="76">
        <v>182.40000000000001</v>
      </c>
      <c r="E38" s="77">
        <f t="shared" si="4"/>
        <v>911.79999999999995</v>
      </c>
      <c r="F38" s="78">
        <f t="shared" si="5"/>
        <v>0</v>
      </c>
    </row>
    <row r="39" ht="15">
      <c r="A39" s="79" t="s">
        <v>102</v>
      </c>
      <c r="B39" s="30">
        <v>0</v>
      </c>
      <c r="C39" s="76">
        <v>729.39999999999998</v>
      </c>
      <c r="D39" s="76">
        <v>182.40000000000001</v>
      </c>
      <c r="E39" s="77">
        <f t="shared" si="4"/>
        <v>911.79999999999995</v>
      </c>
      <c r="F39" s="78">
        <f t="shared" si="5"/>
        <v>0</v>
      </c>
    </row>
    <row r="40" ht="15">
      <c r="A40" s="79" t="s">
        <v>103</v>
      </c>
      <c r="B40" s="30">
        <v>1</v>
      </c>
      <c r="C40" s="76">
        <v>729.39999999999998</v>
      </c>
      <c r="D40" s="76">
        <v>182.40000000000001</v>
      </c>
      <c r="E40" s="77">
        <f t="shared" si="4"/>
        <v>911.79999999999995</v>
      </c>
      <c r="F40" s="78">
        <f t="shared" si="5"/>
        <v>3.5</v>
      </c>
    </row>
    <row r="41" ht="15">
      <c r="A41" s="81" t="s">
        <v>104</v>
      </c>
      <c r="B41" s="82">
        <f>SUM(B7:B40)</f>
        <v>101</v>
      </c>
      <c r="C41" s="83">
        <f>SUM(C7:C40)</f>
        <v>24799.600000000009</v>
      </c>
      <c r="D41" s="83">
        <f>SUM(D7:D40)</f>
        <v>6201.5999999999976</v>
      </c>
      <c r="E41" s="84">
        <f>SUM(E7:E40)</f>
        <v>31001.199999999983</v>
      </c>
      <c r="F41" s="85">
        <f>SUM(F7:F40)</f>
        <v>351</v>
      </c>
    </row>
    <row r="42" ht="15">
      <c r="A42" s="79" t="s">
        <v>51</v>
      </c>
      <c r="B42" s="86">
        <v>197</v>
      </c>
      <c r="C42" s="76">
        <v>862.5</v>
      </c>
      <c r="D42" s="87">
        <v>215.59999999999999</v>
      </c>
      <c r="E42" s="77">
        <f>C42+D42</f>
        <v>1078.0999999999999</v>
      </c>
      <c r="F42" s="88">
        <f>ROUNDUP(E42*0.0038*B42,1)+0.1</f>
        <v>807.20000000000005</v>
      </c>
    </row>
    <row r="43" ht="15">
      <c r="A43" s="81" t="s">
        <v>105</v>
      </c>
      <c r="B43" s="89">
        <f>B41+B42</f>
        <v>298</v>
      </c>
      <c r="C43" s="83">
        <f>C41+C42</f>
        <v>25662.100000000009</v>
      </c>
      <c r="D43" s="83">
        <f>D41+D42</f>
        <v>6417.199999999998</v>
      </c>
      <c r="E43" s="84">
        <f>E41+E42</f>
        <v>32079.299999999981</v>
      </c>
      <c r="F43" s="90">
        <f>F41+F42</f>
        <v>1158.2</v>
      </c>
    </row>
    <row r="44">
      <c r="A44" s="59"/>
      <c r="B44" s="59"/>
      <c r="C44" s="57"/>
      <c r="D44" s="91"/>
      <c r="E44" s="92"/>
      <c r="F44" s="57"/>
    </row>
    <row r="45">
      <c r="C45" s="57"/>
      <c r="D45" s="57"/>
      <c r="E45" s="57"/>
      <c r="F45" s="57"/>
    </row>
    <row r="46">
      <c r="C46" s="57"/>
      <c r="D46" s="57"/>
      <c r="E46" s="57"/>
      <c r="F46" s="57"/>
    </row>
    <row r="47">
      <c r="C47" s="57"/>
      <c r="D47" s="57"/>
      <c r="E47" s="57"/>
      <c r="F47" s="57"/>
    </row>
    <row r="48" ht="15">
      <c r="A48" s="93" t="s">
        <v>106</v>
      </c>
      <c r="B48" s="93"/>
      <c r="C48" s="93"/>
      <c r="D48" s="93"/>
      <c r="E48" s="94"/>
      <c r="F48" s="95"/>
      <c r="G48" s="96"/>
      <c r="H48" s="57"/>
    </row>
    <row r="49" ht="12.75">
      <c r="A49" s="93"/>
      <c r="B49" s="93"/>
      <c r="C49" s="93"/>
      <c r="D49" s="93"/>
      <c r="E49" s="96"/>
      <c r="F49" s="96"/>
      <c r="G49" s="97"/>
      <c r="H49" s="57"/>
    </row>
    <row r="50" ht="17.25">
      <c r="A50" s="93"/>
      <c r="B50" s="93"/>
      <c r="C50" s="93"/>
      <c r="D50" s="93"/>
      <c r="E50" s="98"/>
      <c r="F50" s="96"/>
      <c r="G50" s="96"/>
      <c r="H50" s="57"/>
    </row>
    <row r="51" ht="17.25">
      <c r="A51" s="93"/>
      <c r="B51" s="93"/>
      <c r="C51" s="93"/>
      <c r="D51" s="93"/>
      <c r="E51" s="98"/>
      <c r="F51" s="57"/>
      <c r="G51" s="57"/>
      <c r="H51" s="57"/>
    </row>
    <row r="52" ht="12.75">
      <c r="A52" s="93"/>
      <c r="B52" s="93"/>
      <c r="C52" s="93"/>
      <c r="D52" s="93"/>
      <c r="E52" s="59"/>
      <c r="F52" s="57"/>
      <c r="G52" s="57"/>
      <c r="H52" s="57"/>
    </row>
    <row r="53" ht="12.75">
      <c r="A53" s="93"/>
      <c r="B53" s="93"/>
      <c r="C53" s="93"/>
      <c r="D53" s="93"/>
      <c r="E53" s="59"/>
      <c r="F53" s="57"/>
      <c r="G53" s="57"/>
      <c r="H53" s="57"/>
    </row>
    <row r="54" ht="12.75">
      <c r="A54" s="93"/>
      <c r="B54" s="93"/>
      <c r="C54" s="93"/>
      <c r="D54" s="93"/>
      <c r="E54" s="57"/>
      <c r="F54" s="57"/>
      <c r="G54" s="57"/>
      <c r="H54" s="57"/>
    </row>
    <row r="55" ht="17.25">
      <c r="A55" s="93"/>
      <c r="B55" s="93"/>
      <c r="C55" s="93"/>
      <c r="D55" s="93"/>
      <c r="E55" s="99"/>
      <c r="F55" s="100" t="s">
        <v>107</v>
      </c>
      <c r="G55" s="57"/>
    </row>
  </sheetData>
  <mergeCells count="8">
    <mergeCell ref="A1:F1"/>
    <mergeCell ref="A4:A5"/>
    <mergeCell ref="B4:B5"/>
    <mergeCell ref="C4:C5"/>
    <mergeCell ref="D4:D5"/>
    <mergeCell ref="E4:E5"/>
    <mergeCell ref="F4:F5"/>
    <mergeCell ref="A48:D55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68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dtsr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revision>14</cp:revision>
  <dcterms:created xsi:type="dcterms:W3CDTF">2012-09-24T08:39:12Z</dcterms:created>
  <dcterms:modified xsi:type="dcterms:W3CDTF">2025-10-17T08:21:53Z</dcterms:modified>
</cp:coreProperties>
</file>